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24226"/>
  <mc:AlternateContent xmlns:mc="http://schemas.openxmlformats.org/markup-compatibility/2006">
    <mc:Choice Requires="x15">
      <x15ac:absPath xmlns:x15ac="http://schemas.microsoft.com/office/spreadsheetml/2010/11/ac" url="https://vbsinternational001.sharepoint.com/sites/prive/Gedeelde documenten/Documenten/VBS Limburg/2. Projecten/231201-010 - Gem Sittard-Geleen - Consultancy aanbestedingen/Aanbesteding Transport installaties/"/>
    </mc:Choice>
  </mc:AlternateContent>
  <xr:revisionPtr revIDLastSave="56" documentId="8_{357750D8-FDD7-4FCA-80BB-2AA76B890871}" xr6:coauthVersionLast="47" xr6:coauthVersionMax="47" xr10:uidLastSave="{3432487C-881D-46D9-8EFE-6147532402C2}"/>
  <bookViews>
    <workbookView xWindow="-120" yWindow="-120" windowWidth="29040" windowHeight="15720" activeTab="1" xr2:uid="{00000000-000D-0000-FFFF-FFFF00000000}"/>
  </bookViews>
  <sheets>
    <sheet name="Prijzenblad" sheetId="4" r:id="rId1"/>
    <sheet name="Installaties" sheetId="1" r:id="rId2"/>
    <sheet name="Cases" sheetId="2" r:id="rId3"/>
    <sheet name="Open Begroting Case 2" sheetId="6" r:id="rId4"/>
    <sheet name="Open Begroting Case 1" sheetId="7" r:id="rId5"/>
  </sheets>
  <definedNames>
    <definedName name="_xlnm._FilterDatabase" localSheetId="1" hidden="1">Installaties!$A$4:$W$26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12" i="1" l="1"/>
  <c r="W26" i="1"/>
  <c r="F35" i="4"/>
  <c r="F34" i="4"/>
  <c r="W5" i="1"/>
  <c r="W6" i="1"/>
  <c r="W7" i="1"/>
  <c r="W8" i="1"/>
  <c r="W9" i="1"/>
  <c r="W10" i="1"/>
  <c r="W11" i="1"/>
  <c r="W13" i="1"/>
  <c r="W14" i="1"/>
  <c r="W15" i="1"/>
  <c r="W16" i="1"/>
  <c r="W17" i="1"/>
  <c r="W18" i="1"/>
  <c r="W19" i="1"/>
  <c r="W20" i="1"/>
  <c r="W21" i="1"/>
  <c r="W22" i="1"/>
  <c r="W23" i="1"/>
  <c r="W24" i="1"/>
  <c r="W25" i="1"/>
  <c r="C32" i="2"/>
  <c r="E64" i="2"/>
  <c r="E62" i="2"/>
  <c r="B62" i="2"/>
  <c r="G26" i="4" l="1"/>
  <c r="W3" i="1"/>
  <c r="F28" i="4" l="1"/>
  <c r="F9" i="4"/>
  <c r="C64" i="2"/>
  <c r="C63" i="2"/>
  <c r="C62" i="2"/>
  <c r="D57" i="2"/>
  <c r="C57" i="2"/>
  <c r="D56" i="2"/>
  <c r="C56" i="2"/>
  <c r="D55" i="2"/>
  <c r="C55" i="2"/>
  <c r="C68" i="2" s="1"/>
  <c r="G17" i="4"/>
  <c r="G16" i="4"/>
  <c r="F19" i="4" l="1"/>
  <c r="G42" i="4" s="1"/>
  <c r="F37" i="4"/>
  <c r="F42" i="4" l="1"/>
</calcChain>
</file>

<file path=xl/sharedStrings.xml><?xml version="1.0" encoding="utf-8"?>
<sst xmlns="http://schemas.openxmlformats.org/spreadsheetml/2006/main" count="337" uniqueCount="176">
  <si>
    <t>In dit Prijzenblad dient u de prijzen op te geven voor het preventief en inspectief onderhoud (vlg KPI's), alle onderhoudsmaterialen, de wettelijke keuringen en inspecties en het jaarlijks bepalen van de conditiewaarde volgens de NEN2767-2-methodiek, de tarieven t.b.v. het correctief onderhoud alsmede de tarieven en toeslagen middels twee cases. U dient alleen de grijze vlakken in te vullen.</t>
  </si>
  <si>
    <t>Ten behoeve van de beoordeling wordt u verzocht de opmaak van het document intact te laten. Wanneer de opmaak van het document gewijzigd wordt, kan uw inschrijving niet worden meegenomen en wordt uw inschrijving ter zijde gelegd omdat uw inschrijving hierdoor niet meer vergelijkbaar is met de overige inschrijvers.</t>
  </si>
  <si>
    <t xml:space="preserve">Tot slot dient u dit Prijzenblad met de door u opgegeven prijs rechtsgeldig namens de Inschrijver te laten ondertekenen door een daartoe bevoegde persoon of door de penvoerder en in te dienen als onderdeel van uw Inschrijving. </t>
  </si>
  <si>
    <t>De opgegeven aantallen zijn indicatief, aan deze aantallen kunnen geen rechten worden ontleend.</t>
  </si>
  <si>
    <t>Aanneemsom Preventief Onderhoud</t>
  </si>
  <si>
    <t xml:space="preserve">Totaal prijs preventief en inspectief (vlg KPI's) onderhoud, onderhoudsmaterialen, wettelijke keuringen en inspecties </t>
  </si>
  <si>
    <t>Indicatie curatief en correctief onderhoud</t>
  </si>
  <si>
    <t>(inclusief voorrijkosten, indirecte kosten, etc.)</t>
  </si>
  <si>
    <t>All-In- Manuurtarief</t>
  </si>
  <si>
    <t>Indicatie aantal uur op jaarbasis</t>
  </si>
  <si>
    <t>Totaal</t>
  </si>
  <si>
    <t>Uurtarief voor de uitvoering van curatief en correctief onderhoud                                                    tussen 08.00 - 17.00 uur</t>
  </si>
  <si>
    <t>Uurtarief voor de uitvoering van curatief en correctief onderhoud                                                    buiten kantoortijden, zaterdag, zon- en feestdagen</t>
  </si>
  <si>
    <t>Indicatieve subtotaalprijs (sub 1)</t>
  </si>
  <si>
    <t xml:space="preserve">Indicatie revisietekeningen, installatiecartotheken en/of bedieningsvoorschriften </t>
  </si>
  <si>
    <t>Uurtarief voor de uitvoering van tekenwerkzaamheden                                                    tussen 08.00 - 17.00 uur</t>
  </si>
  <si>
    <t>Indicatieve subtotaalprijs (sub 2)</t>
  </si>
  <si>
    <t>Modificatief en planmatig onderhoud (Case 1 en 2 zoals genoemd in dit prijzenblad)</t>
  </si>
  <si>
    <t>Indicatieve subtotaalprijs modificatief onderhoud (sub 3)</t>
  </si>
  <si>
    <t>Prijs Inschrijver</t>
  </si>
  <si>
    <t>Totaal Aanneemsom Preventief Onderhoud, inclusief indicatieve subtotaalprijzen 1 t/m 3</t>
  </si>
  <si>
    <t>De inschrijver verklaart door het ondertekenen van Bijlage 1. Verklaring omtrent inschrijving dit prijzenblad rechtsgeldig.</t>
  </si>
  <si>
    <t>Productnummer</t>
  </si>
  <si>
    <t>Adres</t>
  </si>
  <si>
    <t>Plaats</t>
  </si>
  <si>
    <t>Benaming</t>
  </si>
  <si>
    <t>BVO [m2]</t>
  </si>
  <si>
    <t>Discipline</t>
  </si>
  <si>
    <t>NlSfb</t>
  </si>
  <si>
    <t>Element</t>
  </si>
  <si>
    <t>Locatie element</t>
  </si>
  <si>
    <t>Bouwjaar</t>
  </si>
  <si>
    <t>Fabricaat</t>
  </si>
  <si>
    <t>Type</t>
  </si>
  <si>
    <t>Capaciteit</t>
  </si>
  <si>
    <t>Huidige Conditie</t>
  </si>
  <si>
    <t>Conditie-eis</t>
  </si>
  <si>
    <t>Eenheid</t>
  </si>
  <si>
    <t>Aantal</t>
  </si>
  <si>
    <t>Preventief onderhoud vlg KPI's (per jaar)</t>
  </si>
  <si>
    <t>Wettelijke inspecties (per beurt)</t>
  </si>
  <si>
    <t>Frequentie Wettelijke inspecties (…./jr)</t>
  </si>
  <si>
    <t>Onderhoudsmaterialen (per jaar)</t>
  </si>
  <si>
    <t>TOTAAL</t>
  </si>
  <si>
    <t>st</t>
  </si>
  <si>
    <t>Case 1</t>
  </si>
  <si>
    <t>Omschrijving:</t>
  </si>
  <si>
    <t>Tarieven:</t>
  </si>
  <si>
    <t>Functiebenaming:</t>
  </si>
  <si>
    <t>Aantal manuren:</t>
  </si>
  <si>
    <t>Tarief 1</t>
  </si>
  <si>
    <t>Tarief 2</t>
  </si>
  <si>
    <t>Tarief 3</t>
  </si>
  <si>
    <t>Toeslagen:</t>
  </si>
  <si>
    <t>Totaal incl. toeslagen:</t>
  </si>
  <si>
    <t>Materiaal en materieel</t>
  </si>
  <si>
    <t>Werk derden</t>
  </si>
  <si>
    <t>Winst&amp;Risico</t>
  </si>
  <si>
    <t>Totaalbedrag Case 1</t>
  </si>
  <si>
    <t>Case 2</t>
  </si>
  <si>
    <t>Totaalbedrag Case 2</t>
  </si>
  <si>
    <t>Ruimte om uw Open Begroting aan toe te voegen</t>
  </si>
  <si>
    <t>Subgunningscriterium prijs</t>
  </si>
  <si>
    <t>Deze case betreft een personenlift (2 stopplaatsen), bouwjaar 2001, fabricaat Otis, type GEN2REM tractie, capaciteit 1000kg.</t>
  </si>
  <si>
    <t>De inschrijver dient inzage te geven in de kostenopgave voor het vervangen van het bedieningspaneel. Vanwege de hypothetisch aangetroffen verontreiniging in de lift dient de inschrijver een schoonmaak-</t>
  </si>
  <si>
    <t>bedrijf aan te sturen, uw inkoopkosten van deze partij bedragen € 250,- welk u in onderstaand overzicht als "Werk derden" dient in te vullen.</t>
  </si>
  <si>
    <t>Deze case betreft een traplift (2 stopplaatsen), bouwjaar 2012, fabricaat Eurotrapliften, type Delta, capaciteit 225kg.</t>
  </si>
  <si>
    <t>De inschrijver dient inzage te geven in de kostenopgave voor het vervangen van de elektromotor van de lift. Het aandrijfmechanisme en overige onderdelen zijn nog intact en worden niet vervangen.</t>
  </si>
  <si>
    <t>Geleen</t>
  </si>
  <si>
    <t>Transport</t>
  </si>
  <si>
    <t>6613</t>
  </si>
  <si>
    <t>Traplift</t>
  </si>
  <si>
    <t>Kelder</t>
  </si>
  <si>
    <t>Geleenbeeklaan 2</t>
  </si>
  <si>
    <t>Veiligheidshuis</t>
  </si>
  <si>
    <t>6611</t>
  </si>
  <si>
    <t>Personenlift (Elektrische lift)</t>
  </si>
  <si>
    <t>div. ruimten / B</t>
  </si>
  <si>
    <t>Starlift Voorburg / Kone Liften</t>
  </si>
  <si>
    <t>Elektrisch / 3 stops</t>
  </si>
  <si>
    <t>600 kg</t>
  </si>
  <si>
    <t>6612</t>
  </si>
  <si>
    <t>Personenlift (Hydraulische lift)</t>
  </si>
  <si>
    <t>div. ruimten / C</t>
  </si>
  <si>
    <t>Kone Liften</t>
  </si>
  <si>
    <t>Hydraulisch / 3 stops</t>
  </si>
  <si>
    <t>Groenstraat 42</t>
  </si>
  <si>
    <t>Parkeergarage Groenstraat Geleen</t>
  </si>
  <si>
    <t>Liftschacht</t>
  </si>
  <si>
    <t>Hopman</t>
  </si>
  <si>
    <t>Elektrisch, 5 stops</t>
  </si>
  <si>
    <t>630 kg</t>
  </si>
  <si>
    <t>Haspelsestraat 41</t>
  </si>
  <si>
    <t>Sittard</t>
  </si>
  <si>
    <t>Oda-parking</t>
  </si>
  <si>
    <t>Personenlift, 2 stopplaatsen (LT1075-LT1076)</t>
  </si>
  <si>
    <t>Thyssen</t>
  </si>
  <si>
    <t>1000 kg</t>
  </si>
  <si>
    <t>Personenlift, 2 stopplaatsen (LT1078)</t>
  </si>
  <si>
    <t>Otis</t>
  </si>
  <si>
    <t>Herenhof 1</t>
  </si>
  <si>
    <t>Vm Bibliotheek</t>
  </si>
  <si>
    <t>Personenlift (Elektrische lift) 2 stopplaatsen</t>
  </si>
  <si>
    <t>(0.07)</t>
  </si>
  <si>
    <t>Kone</t>
  </si>
  <si>
    <t>Gearless</t>
  </si>
  <si>
    <t>Herenhof 1-9</t>
  </si>
  <si>
    <t>Vm omroep start</t>
  </si>
  <si>
    <t>Personenlift (Elektrische lift) 4 stopplaatsen</t>
  </si>
  <si>
    <t>(0.09)</t>
  </si>
  <si>
    <t>800 kg</t>
  </si>
  <si>
    <t>Hub Dassenplein 1</t>
  </si>
  <si>
    <t>Stadhuis Sittard</t>
  </si>
  <si>
    <t>Personenlift (Hydraulische lift) 7 stops, 7 deuren</t>
  </si>
  <si>
    <t>Algemeen</t>
  </si>
  <si>
    <t/>
  </si>
  <si>
    <t>Hub Dassenplein 7</t>
  </si>
  <si>
    <t>Parkeergarage Hub Dassenplein</t>
  </si>
  <si>
    <t>Personenlift, 2 stopplaatsen</t>
  </si>
  <si>
    <t>GEN2 REM tractie</t>
  </si>
  <si>
    <t>Jan Willemstraat 1</t>
  </si>
  <si>
    <t>Hubertushoes</t>
  </si>
  <si>
    <t>Begane grond</t>
  </si>
  <si>
    <t>Thyssen Krupp</t>
  </si>
  <si>
    <t>54611402</t>
  </si>
  <si>
    <t>Kapittelstraat</t>
  </si>
  <si>
    <t>De Domeinen</t>
  </si>
  <si>
    <t>Goederenlift  (Hydraulische lift)</t>
  </si>
  <si>
    <t>(-1.10)</t>
  </si>
  <si>
    <t>Hidral</t>
  </si>
  <si>
    <t>Personenlift (Elektrische lift) 3 stops</t>
  </si>
  <si>
    <t>Lift</t>
  </si>
  <si>
    <t>A.S .</t>
  </si>
  <si>
    <t>54611219</t>
  </si>
  <si>
    <t>Kloosterplein 3</t>
  </si>
  <si>
    <t>Jochem Erenshoes</t>
  </si>
  <si>
    <t>Traplift algemeen</t>
  </si>
  <si>
    <t>ThyssenKrupp</t>
  </si>
  <si>
    <t>Flow2</t>
  </si>
  <si>
    <t>54611222</t>
  </si>
  <si>
    <t>Leijenbroekerweg 105a</t>
  </si>
  <si>
    <t>Kunst</t>
  </si>
  <si>
    <t>Personenlift (Elektrische lift)(5 stops)</t>
  </si>
  <si>
    <t>(-1.39)</t>
  </si>
  <si>
    <t>Tractie</t>
  </si>
  <si>
    <t>54611107</t>
  </si>
  <si>
    <t>Markt 1</t>
  </si>
  <si>
    <t>Stadhuis Geleen bouwdeel C, D, E</t>
  </si>
  <si>
    <t>Eurotrapliften B.V.</t>
  </si>
  <si>
    <t>hefvermogen 225 kg</t>
  </si>
  <si>
    <t>Fiersenstalling buiten</t>
  </si>
  <si>
    <t>5820</t>
  </si>
  <si>
    <t>Centrale regelkast diversen Lift</t>
  </si>
  <si>
    <t>Machinekamer lift</t>
  </si>
  <si>
    <t>Elektrische lift liftkooi  5 stopplaatsen</t>
  </si>
  <si>
    <t>Hal</t>
  </si>
  <si>
    <t>Liftentechniek Technisch Bureau</t>
  </si>
  <si>
    <t>Rijksweg Zuid 26</t>
  </si>
  <si>
    <t>Vidar</t>
  </si>
  <si>
    <t>algemeen</t>
  </si>
  <si>
    <t>Elektrisch / 4 stops</t>
  </si>
  <si>
    <t>54611236</t>
  </si>
  <si>
    <t>Romeinenstraat 20</t>
  </si>
  <si>
    <t>Entree</t>
  </si>
  <si>
    <t>hefvermogen 160 kg</t>
  </si>
  <si>
    <t>2</t>
  </si>
  <si>
    <t>1</t>
  </si>
  <si>
    <t>Case 1 (aanname: uitvoering 3 maal per jaar)</t>
  </si>
  <si>
    <t>Case 2 (aanname: uitvoering 3 maal per jaar)</t>
  </si>
  <si>
    <t>Multi Cultureel Centrum</t>
  </si>
  <si>
    <t>Vm muziekschool (centrale hal)</t>
  </si>
  <si>
    <t>Personenlift 3 stopplaatsen</t>
  </si>
  <si>
    <t>(0.17)</t>
  </si>
  <si>
    <t>Wilhelminastraat 1</t>
  </si>
  <si>
    <t>Reunie Geboouw</t>
  </si>
  <si>
    <t>Hydraulek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</si>
</sst>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 #,##0;&quot;€&quot;\ \-#,##0"/>
    <numFmt numFmtId="41" formatCode="_ * #,##0_ ;_ * \-#,##0_ ;_ * &quot;-&quot;_ ;_ @_ "/>
    <numFmt numFmtId="164" formatCode="&quot;€&quot;\ #,##0.00"/>
    <numFmt numFmtId="165" formatCode="#"/>
  </numFmts>
  <fonts count="25" x14ac:knownFonts="1">
    <font>
      <sz val="11"/>
      <color theme="1"/>
      <name val="Calibri"/>
      <family val="2"/>
      <scheme val="minor"/>
    </font>
    <font>
      <sz val="10"/>
      <name val="Arial"/>
      <family val="2"/>
    </font>
    <font>
      <b/>
      <sz val="10"/>
      <color theme="0"/>
      <name val="Arial"/>
      <family val="2"/>
    </font>
    <font>
      <sz val="10"/>
      <color theme="1"/>
      <name val="Arial"/>
      <family val="2"/>
    </font>
    <font>
      <sz val="10"/>
      <color theme="0"/>
      <name val="Arial"/>
      <family val="2"/>
    </font>
    <font>
      <b/>
      <sz val="10"/>
      <color theme="3" tint="-0.249977111117893"/>
      <name val="Arial"/>
      <family val="2"/>
    </font>
    <font>
      <sz val="10"/>
      <color theme="3" tint="-0.249977111117893"/>
      <name val="Arial"/>
      <family val="2"/>
    </font>
    <font>
      <b/>
      <sz val="11"/>
      <color theme="1"/>
      <name val="Calibri"/>
      <family val="2"/>
      <scheme val="minor"/>
    </font>
    <font>
      <sz val="11"/>
      <color theme="0"/>
      <name val="Calibri"/>
      <family val="2"/>
      <scheme val="minor"/>
    </font>
    <font>
      <b/>
      <sz val="20"/>
      <color theme="1"/>
      <name val="Calibri"/>
      <family val="2"/>
      <scheme val="minor"/>
    </font>
    <font>
      <b/>
      <sz val="28"/>
      <color theme="1"/>
      <name val="Calibri"/>
      <family val="2"/>
      <scheme val="minor"/>
    </font>
    <font>
      <b/>
      <sz val="14"/>
      <color theme="1"/>
      <name val="Calibri"/>
      <family val="2"/>
      <scheme val="minor"/>
    </font>
    <font>
      <sz val="20"/>
      <color theme="1"/>
      <name val="Calibri"/>
      <family val="2"/>
      <scheme val="minor"/>
    </font>
    <font>
      <b/>
      <sz val="28"/>
      <color theme="0"/>
      <name val="Calibri"/>
      <family val="2"/>
      <scheme val="minor"/>
    </font>
    <font>
      <sz val="11"/>
      <name val="Arial"/>
      <family val="2"/>
    </font>
    <font>
      <sz val="11"/>
      <color theme="1"/>
      <name val="Arial"/>
      <family val="2"/>
    </font>
    <font>
      <sz val="14"/>
      <color theme="1"/>
      <name val="Calibri"/>
      <family val="2"/>
      <scheme val="minor"/>
    </font>
    <font>
      <b/>
      <sz val="14"/>
      <color theme="0"/>
      <name val="Calibri"/>
      <family val="2"/>
      <scheme val="minor"/>
    </font>
    <font>
      <sz val="22"/>
      <color theme="1"/>
      <name val="Calibri"/>
      <family val="2"/>
      <scheme val="minor"/>
    </font>
    <font>
      <b/>
      <sz val="22"/>
      <color theme="1"/>
      <name val="Calibri"/>
      <family val="2"/>
      <scheme val="minor"/>
    </font>
    <font>
      <b/>
      <sz val="10"/>
      <name val="Arial"/>
      <family val="2"/>
    </font>
    <font>
      <b/>
      <sz val="10"/>
      <color theme="3" tint="0.79998168889431442"/>
      <name val="Arial"/>
      <family val="2"/>
    </font>
    <font>
      <sz val="8"/>
      <name val="Calibri"/>
      <family val="2"/>
      <scheme val="minor"/>
    </font>
    <font>
      <sz val="11"/>
      <color rgb="FF000000"/>
      <name val="Arial"/>
      <family val="2"/>
    </font>
    <font>
      <sz val="11"/>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theme="3"/>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rgb="FF00B050"/>
        <bgColor indexed="64"/>
      </patternFill>
    </fill>
    <fill>
      <patternFill patternType="solid">
        <fgColor rgb="FF00B050"/>
        <bgColor rgb="FF000000"/>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24" fillId="0" borderId="0"/>
  </cellStyleXfs>
  <cellXfs count="151">
    <xf numFmtId="0" fontId="0" fillId="0" borderId="0" xfId="0"/>
    <xf numFmtId="0" fontId="3" fillId="0" borderId="0" xfId="0" applyFont="1" applyAlignment="1">
      <alignment horizontal="left"/>
    </xf>
    <xf numFmtId="0" fontId="3" fillId="0" borderId="0" xfId="0" applyFont="1"/>
    <xf numFmtId="0" fontId="3" fillId="0" borderId="0" xfId="0" applyFont="1" applyAlignment="1">
      <alignment horizontal="center"/>
    </xf>
    <xf numFmtId="0" fontId="0" fillId="0" borderId="0" xfId="0" applyAlignment="1">
      <alignment vertical="top"/>
    </xf>
    <xf numFmtId="0" fontId="10" fillId="0" borderId="0" xfId="0" applyFont="1"/>
    <xf numFmtId="0" fontId="0" fillId="0" borderId="1" xfId="0" applyBorder="1"/>
    <xf numFmtId="0" fontId="12" fillId="0" borderId="0" xfId="0" applyFont="1"/>
    <xf numFmtId="4" fontId="0" fillId="0" borderId="1" xfId="0" applyNumberFormat="1" applyBorder="1"/>
    <xf numFmtId="0" fontId="0" fillId="0" borderId="0" xfId="0" applyAlignment="1">
      <alignment horizontal="center"/>
    </xf>
    <xf numFmtId="0" fontId="0" fillId="0" borderId="0" xfId="0" applyAlignment="1">
      <alignment horizontal="left"/>
    </xf>
    <xf numFmtId="0" fontId="14" fillId="0" borderId="7" xfId="0" applyFont="1" applyBorder="1"/>
    <xf numFmtId="0" fontId="0" fillId="0" borderId="8" xfId="0" applyBorder="1"/>
    <xf numFmtId="0" fontId="0" fillId="0" borderId="7" xfId="0" applyBorder="1"/>
    <xf numFmtId="0" fontId="0" fillId="0" borderId="8" xfId="0" applyBorder="1" applyAlignment="1">
      <alignment horizontal="center"/>
    </xf>
    <xf numFmtId="0" fontId="16" fillId="0" borderId="0" xfId="0" applyFont="1"/>
    <xf numFmtId="0" fontId="18" fillId="0" borderId="0" xfId="0" applyFont="1"/>
    <xf numFmtId="0" fontId="3" fillId="0" borderId="12" xfId="0" applyFont="1" applyBorder="1" applyAlignment="1">
      <alignment horizontal="center"/>
    </xf>
    <xf numFmtId="164" fontId="0" fillId="2" borderId="1" xfId="0" applyNumberFormat="1"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3" fontId="0" fillId="2" borderId="1" xfId="0" applyNumberFormat="1" applyFill="1" applyBorder="1" applyAlignment="1" applyProtection="1">
      <alignment horizontal="center" vertical="center"/>
      <protection locked="0"/>
    </xf>
    <xf numFmtId="10" fontId="0" fillId="2" borderId="1" xfId="0" applyNumberFormat="1" applyFill="1" applyBorder="1" applyAlignment="1" applyProtection="1">
      <alignment horizontal="center" vertical="center"/>
      <protection locked="0"/>
    </xf>
    <xf numFmtId="49" fontId="0" fillId="2" borderId="1" xfId="0" applyNumberFormat="1" applyFill="1" applyBorder="1" applyAlignment="1" applyProtection="1">
      <alignment horizontal="left" vertical="center"/>
      <protection locked="0"/>
    </xf>
    <xf numFmtId="0" fontId="0" fillId="0" borderId="13" xfId="0" applyBorder="1" applyAlignment="1">
      <alignment vertical="top"/>
    </xf>
    <xf numFmtId="0" fontId="0" fillId="0" borderId="14" xfId="0" applyBorder="1" applyAlignment="1">
      <alignment vertical="top"/>
    </xf>
    <xf numFmtId="0" fontId="0" fillId="0" borderId="15" xfId="0" applyBorder="1" applyAlignment="1">
      <alignment vertical="top"/>
    </xf>
    <xf numFmtId="164" fontId="3" fillId="3" borderId="31" xfId="0" applyNumberFormat="1" applyFont="1" applyFill="1" applyBorder="1" applyAlignment="1">
      <alignment horizontal="left"/>
    </xf>
    <xf numFmtId="164" fontId="3" fillId="2" borderId="31" xfId="0" applyNumberFormat="1" applyFont="1" applyFill="1" applyBorder="1" applyAlignment="1" applyProtection="1">
      <alignment horizontal="left"/>
      <protection locked="0"/>
    </xf>
    <xf numFmtId="2" fontId="3" fillId="2" borderId="31" xfId="0" applyNumberFormat="1" applyFont="1" applyFill="1" applyBorder="1" applyAlignment="1" applyProtection="1">
      <alignment horizontal="left"/>
      <protection locked="0"/>
    </xf>
    <xf numFmtId="2" fontId="3" fillId="0" borderId="0" xfId="0" applyNumberFormat="1" applyFont="1" applyAlignment="1">
      <alignment horizontal="left"/>
    </xf>
    <xf numFmtId="41" fontId="6" fillId="5" borderId="4" xfId="0" applyNumberFormat="1" applyFont="1" applyFill="1" applyBorder="1" applyAlignment="1">
      <alignment horizontal="center" vertical="center"/>
    </xf>
    <xf numFmtId="41" fontId="6" fillId="5" borderId="5" xfId="0" applyNumberFormat="1" applyFont="1" applyFill="1" applyBorder="1" applyAlignment="1">
      <alignment horizontal="left" vertical="center"/>
    </xf>
    <xf numFmtId="41" fontId="6" fillId="5" borderId="6" xfId="0" applyNumberFormat="1" applyFont="1" applyFill="1" applyBorder="1" applyAlignment="1">
      <alignment horizontal="center" vertical="center"/>
    </xf>
    <xf numFmtId="41" fontId="6" fillId="5" borderId="28" xfId="0" applyNumberFormat="1" applyFont="1" applyFill="1" applyBorder="1" applyAlignment="1" applyProtection="1">
      <alignment horizontal="left" vertical="center"/>
      <protection locked="0"/>
    </xf>
    <xf numFmtId="2" fontId="6" fillId="5" borderId="28" xfId="0" applyNumberFormat="1" applyFont="1" applyFill="1" applyBorder="1" applyAlignment="1" applyProtection="1">
      <alignment horizontal="left" vertical="center"/>
      <protection locked="0"/>
    </xf>
    <xf numFmtId="41" fontId="6" fillId="5" borderId="7" xfId="0" applyNumberFormat="1" applyFont="1" applyFill="1" applyBorder="1" applyAlignment="1">
      <alignment horizontal="center" vertical="center"/>
    </xf>
    <xf numFmtId="41" fontId="1" fillId="5" borderId="0" xfId="0" applyNumberFormat="1" applyFont="1" applyFill="1" applyAlignment="1">
      <alignment horizontal="left" vertical="center"/>
    </xf>
    <xf numFmtId="41" fontId="6" fillId="5" borderId="0" xfId="0" applyNumberFormat="1" applyFont="1" applyFill="1" applyAlignment="1">
      <alignment horizontal="left" vertical="center"/>
    </xf>
    <xf numFmtId="41" fontId="6" fillId="5" borderId="8" xfId="0" applyNumberFormat="1" applyFont="1" applyFill="1" applyBorder="1" applyAlignment="1">
      <alignment horizontal="center" vertical="center"/>
    </xf>
    <xf numFmtId="41" fontId="6" fillId="5" borderId="29" xfId="0" applyNumberFormat="1" applyFont="1" applyFill="1" applyBorder="1" applyAlignment="1" applyProtection="1">
      <alignment horizontal="left" vertical="center"/>
      <protection locked="0"/>
    </xf>
    <xf numFmtId="2" fontId="6" fillId="5" borderId="29" xfId="0" applyNumberFormat="1" applyFont="1" applyFill="1" applyBorder="1" applyAlignment="1" applyProtection="1">
      <alignment horizontal="left" vertical="center"/>
      <protection locked="0"/>
    </xf>
    <xf numFmtId="1" fontId="4" fillId="5" borderId="9" xfId="0" applyNumberFormat="1" applyFont="1" applyFill="1" applyBorder="1" applyAlignment="1">
      <alignment horizontal="center" textRotation="90" wrapText="1"/>
    </xf>
    <xf numFmtId="1" fontId="2" fillId="5" borderId="2" xfId="0" applyNumberFormat="1" applyFont="1" applyFill="1" applyBorder="1" applyAlignment="1">
      <alignment horizontal="left" wrapText="1"/>
    </xf>
    <xf numFmtId="0" fontId="2" fillId="5" borderId="2" xfId="0" applyFont="1" applyFill="1" applyBorder="1" applyAlignment="1">
      <alignment horizontal="left" wrapText="1"/>
    </xf>
    <xf numFmtId="0" fontId="2" fillId="5" borderId="16" xfId="0" applyFont="1" applyFill="1" applyBorder="1" applyAlignment="1">
      <alignment horizontal="left" wrapText="1"/>
    </xf>
    <xf numFmtId="1" fontId="2" fillId="5" borderId="10" xfId="0" applyNumberFormat="1" applyFont="1" applyFill="1" applyBorder="1" applyAlignment="1">
      <alignment horizontal="center" wrapText="1"/>
    </xf>
    <xf numFmtId="0" fontId="2" fillId="5" borderId="30" xfId="0" applyFont="1" applyFill="1" applyBorder="1" applyAlignment="1" applyProtection="1">
      <alignment horizontal="left" wrapText="1"/>
      <protection locked="0"/>
    </xf>
    <xf numFmtId="41" fontId="5" fillId="6" borderId="7" xfId="0" applyNumberFormat="1" applyFont="1" applyFill="1" applyBorder="1" applyAlignment="1">
      <alignment horizontal="left" vertical="center"/>
    </xf>
    <xf numFmtId="41" fontId="5" fillId="6" borderId="0" xfId="0" applyNumberFormat="1" applyFont="1" applyFill="1" applyAlignment="1">
      <alignment horizontal="left" vertical="center"/>
    </xf>
    <xf numFmtId="5" fontId="5" fillId="6" borderId="0" xfId="0" applyNumberFormat="1" applyFont="1" applyFill="1" applyAlignment="1">
      <alignment horizontal="left" vertical="center"/>
    </xf>
    <xf numFmtId="41" fontId="5" fillId="6" borderId="8" xfId="0" applyNumberFormat="1" applyFont="1" applyFill="1" applyBorder="1" applyAlignment="1">
      <alignment horizontal="left" vertical="center"/>
    </xf>
    <xf numFmtId="41" fontId="5" fillId="6" borderId="29" xfId="0" applyNumberFormat="1" applyFont="1" applyFill="1" applyBorder="1" applyAlignment="1" applyProtection="1">
      <alignment horizontal="left" vertical="center"/>
      <protection locked="0"/>
    </xf>
    <xf numFmtId="2" fontId="5" fillId="6" borderId="29" xfId="0" applyNumberFormat="1" applyFont="1" applyFill="1" applyBorder="1" applyAlignment="1" applyProtection="1">
      <alignment horizontal="left" vertical="center"/>
      <protection locked="0"/>
    </xf>
    <xf numFmtId="0" fontId="20" fillId="6" borderId="30" xfId="0" applyFont="1" applyFill="1" applyBorder="1" applyAlignment="1" applyProtection="1">
      <alignment horizontal="left" wrapText="1"/>
      <protection locked="0"/>
    </xf>
    <xf numFmtId="2" fontId="20" fillId="6" borderId="30" xfId="0" applyNumberFormat="1" applyFont="1" applyFill="1" applyBorder="1" applyAlignment="1" applyProtection="1">
      <alignment horizontal="left" wrapText="1"/>
      <protection locked="0"/>
    </xf>
    <xf numFmtId="0" fontId="1" fillId="6" borderId="11" xfId="0" applyFont="1" applyFill="1" applyBorder="1" applyAlignment="1">
      <alignment horizontal="left"/>
    </xf>
    <xf numFmtId="0" fontId="13" fillId="5" borderId="4" xfId="0" applyFont="1" applyFill="1" applyBorder="1"/>
    <xf numFmtId="0" fontId="13" fillId="5" borderId="5" xfId="0" applyFont="1" applyFill="1" applyBorder="1"/>
    <xf numFmtId="0" fontId="13" fillId="5" borderId="6" xfId="0" applyFont="1" applyFill="1" applyBorder="1"/>
    <xf numFmtId="0" fontId="8" fillId="5" borderId="7" xfId="0" applyFont="1" applyFill="1" applyBorder="1"/>
    <xf numFmtId="0" fontId="8" fillId="5" borderId="0" xfId="0" applyFont="1" applyFill="1"/>
    <xf numFmtId="0" fontId="8" fillId="5" borderId="8" xfId="0" applyFont="1" applyFill="1" applyBorder="1"/>
    <xf numFmtId="0" fontId="17" fillId="5" borderId="4" xfId="0" applyFont="1" applyFill="1" applyBorder="1" applyAlignment="1">
      <alignment vertical="top"/>
    </xf>
    <xf numFmtId="0" fontId="8" fillId="5" borderId="5" xfId="0" applyFont="1" applyFill="1" applyBorder="1" applyAlignment="1">
      <alignment vertical="top"/>
    </xf>
    <xf numFmtId="0" fontId="8" fillId="5" borderId="6" xfId="0" applyFont="1" applyFill="1" applyBorder="1" applyAlignment="1">
      <alignment vertical="top"/>
    </xf>
    <xf numFmtId="0" fontId="17" fillId="5" borderId="4" xfId="0" applyFont="1" applyFill="1" applyBorder="1"/>
    <xf numFmtId="0" fontId="8" fillId="5" borderId="5" xfId="0" applyFont="1" applyFill="1" applyBorder="1"/>
    <xf numFmtId="0" fontId="8" fillId="5" borderId="6" xfId="0" applyFont="1" applyFill="1" applyBorder="1"/>
    <xf numFmtId="0" fontId="17" fillId="5" borderId="7" xfId="0" applyFont="1" applyFill="1" applyBorder="1"/>
    <xf numFmtId="0" fontId="7" fillId="6" borderId="7" xfId="0" applyFont="1" applyFill="1" applyBorder="1" applyAlignment="1">
      <alignment horizontal="center"/>
    </xf>
    <xf numFmtId="0" fontId="11" fillId="6" borderId="7" xfId="0" applyFont="1" applyFill="1" applyBorder="1"/>
    <xf numFmtId="0" fontId="0" fillId="6" borderId="0" xfId="0" applyFill="1"/>
    <xf numFmtId="0" fontId="0" fillId="6" borderId="7" xfId="0" applyFill="1" applyBorder="1"/>
    <xf numFmtId="0" fontId="0" fillId="6" borderId="8" xfId="0" applyFill="1" applyBorder="1"/>
    <xf numFmtId="0" fontId="7" fillId="6" borderId="0" xfId="0" applyFont="1" applyFill="1"/>
    <xf numFmtId="0" fontId="12" fillId="6" borderId="7" xfId="0" applyFont="1" applyFill="1" applyBorder="1"/>
    <xf numFmtId="0" fontId="0" fillId="6" borderId="18" xfId="0" applyFill="1" applyBorder="1"/>
    <xf numFmtId="0" fontId="12" fillId="6" borderId="8" xfId="0" applyFont="1" applyFill="1" applyBorder="1"/>
    <xf numFmtId="0" fontId="0" fillId="6" borderId="0" xfId="0" applyFill="1" applyAlignment="1">
      <alignment horizontal="right"/>
    </xf>
    <xf numFmtId="0" fontId="0" fillId="6" borderId="0" xfId="0" applyFill="1" applyAlignment="1" applyProtection="1">
      <alignment horizontal="center" vertical="center"/>
      <protection locked="0"/>
    </xf>
    <xf numFmtId="0" fontId="0" fillId="6" borderId="0" xfId="0" applyFill="1" applyProtection="1">
      <protection locked="0"/>
    </xf>
    <xf numFmtId="0" fontId="7" fillId="6" borderId="0" xfId="0" applyFont="1" applyFill="1" applyProtection="1">
      <protection locked="0"/>
    </xf>
    <xf numFmtId="0" fontId="0" fillId="6" borderId="0" xfId="0" applyFill="1" applyAlignment="1" applyProtection="1">
      <alignment horizontal="right"/>
      <protection locked="0"/>
    </xf>
    <xf numFmtId="0" fontId="12" fillId="6" borderId="0" xfId="0" applyFont="1" applyFill="1" applyProtection="1">
      <protection locked="0"/>
    </xf>
    <xf numFmtId="0" fontId="0" fillId="6" borderId="19" xfId="0" applyFill="1" applyBorder="1"/>
    <xf numFmtId="0" fontId="12" fillId="6" borderId="0" xfId="0" applyFont="1" applyFill="1"/>
    <xf numFmtId="0" fontId="9" fillId="6" borderId="0" xfId="0" applyFont="1" applyFill="1"/>
    <xf numFmtId="0" fontId="0" fillId="6" borderId="20" xfId="0" applyFill="1" applyBorder="1"/>
    <xf numFmtId="164" fontId="0" fillId="6" borderId="1" xfId="0" applyNumberFormat="1" applyFill="1" applyBorder="1" applyAlignment="1">
      <alignment horizontal="center" vertical="center"/>
    </xf>
    <xf numFmtId="0" fontId="0" fillId="6" borderId="1" xfId="0" applyFill="1" applyBorder="1" applyAlignment="1">
      <alignment horizontal="left" vertical="center"/>
    </xf>
    <xf numFmtId="0" fontId="0" fillId="6" borderId="0" xfId="0" applyFill="1" applyAlignment="1">
      <alignment horizontal="center" vertical="center"/>
    </xf>
    <xf numFmtId="10" fontId="0" fillId="6" borderId="1" xfId="0" applyNumberFormat="1" applyFill="1" applyBorder="1" applyAlignment="1">
      <alignment horizontal="center" vertical="center"/>
    </xf>
    <xf numFmtId="164" fontId="3" fillId="2" borderId="22" xfId="0" applyNumberFormat="1" applyFont="1" applyFill="1" applyBorder="1" applyAlignment="1" applyProtection="1">
      <alignment horizontal="left"/>
      <protection locked="0"/>
    </xf>
    <xf numFmtId="0" fontId="1" fillId="0" borderId="1" xfId="0" applyFont="1" applyBorder="1" applyAlignment="1">
      <alignment horizontal="left" vertical="center"/>
    </xf>
    <xf numFmtId="165" fontId="1" fillId="0" borderId="1" xfId="0" applyNumberFormat="1" applyFont="1" applyBorder="1" applyAlignment="1">
      <alignment horizontal="left" vertical="center"/>
    </xf>
    <xf numFmtId="164" fontId="21" fillId="6" borderId="29" xfId="0" applyNumberFormat="1" applyFont="1" applyFill="1" applyBorder="1" applyAlignment="1" applyProtection="1">
      <alignment horizontal="left" vertical="center"/>
      <protection locked="0"/>
    </xf>
    <xf numFmtId="164" fontId="12" fillId="6" borderId="3" xfId="0" applyNumberFormat="1" applyFont="1" applyFill="1" applyBorder="1" applyAlignment="1">
      <alignment horizontal="center" vertical="center"/>
    </xf>
    <xf numFmtId="0" fontId="14" fillId="0" borderId="0" xfId="0" applyFont="1"/>
    <xf numFmtId="0" fontId="14" fillId="0" borderId="0" xfId="0" applyFont="1" applyAlignment="1">
      <alignment wrapText="1"/>
    </xf>
    <xf numFmtId="0" fontId="7" fillId="6" borderId="0" xfId="0" applyFont="1" applyFill="1" applyAlignment="1">
      <alignment horizontal="center"/>
    </xf>
    <xf numFmtId="0" fontId="7" fillId="6" borderId="0" xfId="0" applyFont="1" applyFill="1" applyAlignment="1">
      <alignment horizontal="center" wrapText="1"/>
    </xf>
    <xf numFmtId="0" fontId="0" fillId="0" borderId="0" xfId="0" applyAlignment="1">
      <alignment wrapText="1"/>
    </xf>
    <xf numFmtId="0" fontId="14" fillId="7" borderId="1" xfId="0" applyFont="1" applyFill="1" applyBorder="1" applyAlignment="1">
      <alignment horizontal="left" vertical="center"/>
    </xf>
    <xf numFmtId="0" fontId="14" fillId="0" borderId="1" xfId="0" applyFont="1" applyBorder="1" applyAlignment="1">
      <alignment horizontal="left" vertical="center"/>
    </xf>
    <xf numFmtId="1" fontId="14" fillId="0" borderId="1" xfId="0" applyNumberFormat="1" applyFont="1" applyBorder="1" applyAlignment="1">
      <alignment horizontal="left" vertical="center"/>
    </xf>
    <xf numFmtId="165" fontId="14" fillId="0" borderId="1" xfId="0" applyNumberFormat="1" applyFont="1" applyBorder="1" applyAlignment="1">
      <alignment horizontal="left" vertical="center"/>
    </xf>
    <xf numFmtId="0" fontId="14" fillId="8" borderId="1" xfId="0" applyFont="1" applyFill="1" applyBorder="1" applyAlignment="1">
      <alignment horizontal="left" vertical="center"/>
    </xf>
    <xf numFmtId="0" fontId="15" fillId="7" borderId="1" xfId="0" applyFont="1" applyFill="1" applyBorder="1" applyAlignment="1">
      <alignment horizontal="left" vertical="center"/>
    </xf>
    <xf numFmtId="0" fontId="15" fillId="8" borderId="1" xfId="0" applyFont="1" applyFill="1" applyBorder="1" applyAlignment="1">
      <alignment horizontal="left" vertical="center"/>
    </xf>
    <xf numFmtId="0" fontId="23" fillId="9" borderId="1" xfId="0" applyFont="1" applyFill="1" applyBorder="1" applyAlignment="1">
      <alignment horizontal="left" vertical="center"/>
    </xf>
    <xf numFmtId="164" fontId="0" fillId="0" borderId="13" xfId="0" applyNumberFormat="1" applyBorder="1"/>
    <xf numFmtId="164" fontId="0" fillId="0" borderId="15" xfId="0" applyNumberFormat="1" applyBorder="1"/>
    <xf numFmtId="0" fontId="11" fillId="0" borderId="23" xfId="0" applyFont="1" applyBorder="1" applyAlignment="1">
      <alignment wrapText="1"/>
    </xf>
    <xf numFmtId="0" fontId="11" fillId="0" borderId="24" xfId="0" applyFont="1" applyBorder="1" applyAlignment="1">
      <alignment wrapText="1"/>
    </xf>
    <xf numFmtId="0" fontId="11" fillId="0" borderId="25" xfId="0" applyFont="1" applyBorder="1" applyAlignment="1">
      <alignment wrapText="1"/>
    </xf>
    <xf numFmtId="0" fontId="0" fillId="0" borderId="21" xfId="0" applyBorder="1" applyAlignment="1">
      <alignment horizontal="left" wrapText="1"/>
    </xf>
    <xf numFmtId="0" fontId="0" fillId="0" borderId="14" xfId="0" applyBorder="1" applyAlignment="1">
      <alignment horizontal="left" wrapText="1"/>
    </xf>
    <xf numFmtId="0" fontId="0" fillId="0" borderId="15" xfId="0" applyBorder="1"/>
    <xf numFmtId="0" fontId="14" fillId="0" borderId="7" xfId="0" applyFont="1" applyBorder="1" applyAlignment="1">
      <alignment horizontal="left" vertical="top" wrapText="1"/>
    </xf>
    <xf numFmtId="0" fontId="14" fillId="0" borderId="0" xfId="0" applyFont="1" applyAlignment="1">
      <alignment horizontal="left" vertical="top" wrapText="1"/>
    </xf>
    <xf numFmtId="0" fontId="14" fillId="0" borderId="8" xfId="0" applyFont="1" applyBorder="1" applyAlignment="1">
      <alignment horizontal="left" vertical="top" wrapText="1"/>
    </xf>
    <xf numFmtId="0" fontId="15" fillId="0" borderId="7" xfId="0" applyFont="1" applyBorder="1" applyAlignment="1">
      <alignment vertical="top" wrapText="1"/>
    </xf>
    <xf numFmtId="0" fontId="15" fillId="0" borderId="0" xfId="0" applyFont="1" applyAlignment="1">
      <alignment vertical="top" wrapText="1"/>
    </xf>
    <xf numFmtId="0" fontId="15" fillId="0" borderId="8" xfId="0" applyFont="1" applyBorder="1" applyAlignment="1">
      <alignment vertical="top" wrapText="1"/>
    </xf>
    <xf numFmtId="0" fontId="0" fillId="0" borderId="21" xfId="0" applyBorder="1"/>
    <xf numFmtId="0" fontId="0" fillId="0" borderId="14" xfId="0" applyBorder="1"/>
    <xf numFmtId="0" fontId="1" fillId="0" borderId="32" xfId="0" applyFont="1" applyBorder="1" applyAlignment="1">
      <alignment horizontal="left" vertical="top" wrapText="1"/>
    </xf>
    <xf numFmtId="0" fontId="1" fillId="0" borderId="33" xfId="0" applyFont="1" applyBorder="1" applyAlignment="1">
      <alignment horizontal="left" vertical="top" wrapText="1"/>
    </xf>
    <xf numFmtId="0" fontId="1" fillId="0" borderId="34" xfId="0" applyFont="1" applyBorder="1" applyAlignment="1">
      <alignment horizontal="left" vertical="top" wrapText="1"/>
    </xf>
    <xf numFmtId="164" fontId="19" fillId="2" borderId="23" xfId="0" applyNumberFormat="1" applyFont="1" applyFill="1" applyBorder="1"/>
    <xf numFmtId="164" fontId="19" fillId="2" borderId="24" xfId="0" applyNumberFormat="1" applyFont="1" applyFill="1" applyBorder="1"/>
    <xf numFmtId="0" fontId="18" fillId="2" borderId="27" xfId="0" applyFont="1" applyFill="1" applyBorder="1"/>
    <xf numFmtId="164" fontId="11" fillId="2" borderId="26" xfId="0" applyNumberFormat="1" applyFont="1" applyFill="1" applyBorder="1"/>
    <xf numFmtId="164" fontId="11" fillId="2" borderId="24" xfId="0" applyNumberFormat="1" applyFont="1" applyFill="1" applyBorder="1"/>
    <xf numFmtId="0" fontId="0" fillId="2" borderId="27" xfId="0" applyFill="1" applyBorder="1"/>
    <xf numFmtId="0" fontId="11" fillId="0" borderId="23" xfId="0" applyFont="1" applyBorder="1" applyAlignment="1">
      <alignment vertical="top" wrapText="1"/>
    </xf>
    <xf numFmtId="0" fontId="11" fillId="0" borderId="24" xfId="0" applyFont="1" applyBorder="1" applyAlignment="1">
      <alignment vertical="top" wrapText="1"/>
    </xf>
    <xf numFmtId="0" fontId="11" fillId="0" borderId="25" xfId="0" applyFont="1" applyBorder="1" applyAlignment="1">
      <alignment vertical="top" wrapText="1"/>
    </xf>
    <xf numFmtId="164" fontId="19" fillId="4" borderId="26" xfId="0" applyNumberFormat="1" applyFont="1" applyFill="1" applyBorder="1"/>
    <xf numFmtId="164" fontId="19" fillId="4" borderId="24" xfId="0" applyNumberFormat="1" applyFont="1" applyFill="1" applyBorder="1"/>
    <xf numFmtId="0" fontId="18" fillId="4" borderId="27" xfId="0" applyFont="1" applyFill="1" applyBorder="1"/>
    <xf numFmtId="0" fontId="7" fillId="6" borderId="17" xfId="0" applyFont="1" applyFill="1" applyBorder="1" applyAlignment="1">
      <alignment horizontal="center" wrapText="1"/>
    </xf>
    <xf numFmtId="164" fontId="0" fillId="2" borderId="13" xfId="0" applyNumberFormat="1" applyFill="1" applyBorder="1" applyAlignment="1" applyProtection="1">
      <alignment horizontal="center"/>
      <protection locked="0"/>
    </xf>
    <xf numFmtId="0" fontId="0" fillId="0" borderId="15" xfId="0" applyBorder="1" applyAlignment="1" applyProtection="1">
      <alignment horizontal="center"/>
      <protection locked="0"/>
    </xf>
    <xf numFmtId="0" fontId="0" fillId="0" borderId="13" xfId="0" applyBorder="1" applyAlignment="1">
      <alignment vertical="top"/>
    </xf>
    <xf numFmtId="0" fontId="8" fillId="5" borderId="13" xfId="0" applyFont="1" applyFill="1" applyBorder="1" applyAlignment="1">
      <alignment vertical="top" wrapText="1"/>
    </xf>
    <xf numFmtId="0" fontId="8" fillId="5" borderId="14" xfId="0" applyFont="1" applyFill="1" applyBorder="1"/>
    <xf numFmtId="0" fontId="8" fillId="5" borderId="15" xfId="0" applyFont="1" applyFill="1" applyBorder="1"/>
    <xf numFmtId="0" fontId="8" fillId="5" borderId="13" xfId="0" applyFont="1" applyFill="1" applyBorder="1" applyAlignment="1">
      <alignment vertical="top"/>
    </xf>
    <xf numFmtId="0" fontId="15" fillId="7" borderId="1" xfId="1" applyFont="1" applyFill="1" applyBorder="1" applyAlignment="1">
      <alignment horizontal="left" vertical="center"/>
    </xf>
    <xf numFmtId="0" fontId="14" fillId="0" borderId="1" xfId="1" applyFont="1" applyBorder="1" applyAlignment="1">
      <alignment horizontal="left" vertical="center"/>
    </xf>
  </cellXfs>
  <cellStyles count="2">
    <cellStyle name="Standaard" xfId="0" builtinId="0"/>
    <cellStyle name="Standaard 2" xfId="1" xr:uid="{9C4E0D1F-76C6-44BA-BB00-22813C0BC8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489E8-CE0A-4C54-9112-A5E1A31A7C30}">
  <dimension ref="A1:O102"/>
  <sheetViews>
    <sheetView showGridLines="0" workbookViewId="0">
      <selection activeCell="F9" sqref="F9:H9"/>
    </sheetView>
  </sheetViews>
  <sheetFormatPr defaultRowHeight="15" x14ac:dyDescent="0.25"/>
  <cols>
    <col min="1" max="1" width="28.5703125" customWidth="1"/>
    <col min="2" max="2" width="30.5703125" customWidth="1"/>
    <col min="3" max="3" width="11.140625" customWidth="1"/>
    <col min="4" max="4" width="8" customWidth="1"/>
    <col min="5" max="5" width="9.5703125" customWidth="1"/>
    <col min="6" max="6" width="12.7109375" customWidth="1"/>
    <col min="7" max="7" width="10.85546875" customWidth="1"/>
  </cols>
  <sheetData>
    <row r="1" spans="1:15" s="5" customFormat="1" ht="36" x14ac:dyDescent="0.55000000000000004">
      <c r="A1" s="56" t="s">
        <v>62</v>
      </c>
      <c r="B1" s="57"/>
      <c r="C1" s="57"/>
      <c r="D1" s="57"/>
      <c r="E1" s="57"/>
      <c r="F1" s="57"/>
      <c r="G1" s="57"/>
      <c r="H1" s="58"/>
    </row>
    <row r="2" spans="1:15" ht="40.5" customHeight="1" x14ac:dyDescent="0.25">
      <c r="A2" s="59"/>
      <c r="B2" s="60"/>
      <c r="C2" s="60"/>
      <c r="D2" s="60"/>
      <c r="E2" s="60"/>
      <c r="F2" s="60"/>
      <c r="G2" s="60"/>
      <c r="H2" s="61"/>
    </row>
    <row r="3" spans="1:15" s="4" customFormat="1" ht="66" customHeight="1" x14ac:dyDescent="0.25">
      <c r="A3" s="118" t="s">
        <v>0</v>
      </c>
      <c r="B3" s="119"/>
      <c r="C3" s="119"/>
      <c r="D3" s="119"/>
      <c r="E3" s="119"/>
      <c r="F3" s="119"/>
      <c r="G3" s="119"/>
      <c r="H3" s="120"/>
      <c r="K3"/>
    </row>
    <row r="4" spans="1:15" ht="66.75" customHeight="1" x14ac:dyDescent="0.25">
      <c r="A4" s="118" t="s">
        <v>1</v>
      </c>
      <c r="B4" s="119"/>
      <c r="C4" s="119"/>
      <c r="D4" s="119"/>
      <c r="E4" s="119"/>
      <c r="F4" s="119"/>
      <c r="G4" s="119"/>
      <c r="H4" s="120"/>
      <c r="J4" s="4"/>
      <c r="L4" s="4"/>
      <c r="M4" s="4"/>
      <c r="N4" s="4"/>
      <c r="O4" s="4"/>
    </row>
    <row r="5" spans="1:15" ht="33" customHeight="1" x14ac:dyDescent="0.25">
      <c r="A5" s="121" t="s">
        <v>2</v>
      </c>
      <c r="B5" s="122"/>
      <c r="C5" s="122"/>
      <c r="D5" s="122"/>
      <c r="E5" s="122"/>
      <c r="F5" s="122"/>
      <c r="G5" s="122"/>
      <c r="H5" s="123"/>
      <c r="J5" s="4"/>
      <c r="L5" s="4"/>
      <c r="M5" s="4"/>
      <c r="N5" s="4"/>
      <c r="O5" s="4"/>
    </row>
    <row r="6" spans="1:15" ht="39.75" customHeight="1" x14ac:dyDescent="0.25">
      <c r="A6" s="11" t="s">
        <v>3</v>
      </c>
      <c r="B6" s="97"/>
      <c r="C6" s="98"/>
      <c r="D6" s="97"/>
      <c r="E6" s="97"/>
      <c r="F6" s="97"/>
      <c r="G6" s="97"/>
      <c r="H6" s="12"/>
      <c r="J6" s="4"/>
      <c r="L6" s="4"/>
      <c r="M6" s="4"/>
      <c r="N6" s="4"/>
      <c r="O6" s="4"/>
    </row>
    <row r="7" spans="1:15" ht="17.25" customHeight="1" thickBot="1" x14ac:dyDescent="0.3">
      <c r="A7" s="11"/>
      <c r="B7" s="97"/>
      <c r="C7" s="98"/>
      <c r="D7" s="97"/>
      <c r="E7" s="97"/>
      <c r="F7" s="97"/>
      <c r="G7" s="97"/>
      <c r="H7" s="12"/>
      <c r="J7" s="4"/>
      <c r="L7" s="4"/>
      <c r="M7" s="4"/>
      <c r="N7" s="4"/>
      <c r="O7" s="4"/>
    </row>
    <row r="8" spans="1:15" s="4" customFormat="1" ht="30" customHeight="1" x14ac:dyDescent="0.25">
      <c r="A8" s="62" t="s">
        <v>4</v>
      </c>
      <c r="B8" s="63"/>
      <c r="C8" s="63"/>
      <c r="D8" s="63"/>
      <c r="E8" s="63"/>
      <c r="F8" s="63"/>
      <c r="G8" s="63"/>
      <c r="H8" s="64"/>
      <c r="K8"/>
    </row>
    <row r="9" spans="1:15" s="15" customFormat="1" ht="44.25" customHeight="1" thickBot="1" x14ac:dyDescent="0.5">
      <c r="A9" s="135" t="s">
        <v>5</v>
      </c>
      <c r="B9" s="136"/>
      <c r="C9" s="136"/>
      <c r="D9" s="136"/>
      <c r="E9" s="137"/>
      <c r="F9" s="138">
        <f>Installaties!W3</f>
        <v>0</v>
      </c>
      <c r="G9" s="139"/>
      <c r="H9" s="140"/>
    </row>
    <row r="10" spans="1:15" x14ac:dyDescent="0.25">
      <c r="A10" s="13"/>
      <c r="H10" s="12"/>
    </row>
    <row r="11" spans="1:15" x14ac:dyDescent="0.25">
      <c r="A11" s="13"/>
      <c r="H11" s="12"/>
    </row>
    <row r="12" spans="1:15" ht="15.75" thickBot="1" x14ac:dyDescent="0.3">
      <c r="A12" s="13"/>
      <c r="H12" s="12"/>
    </row>
    <row r="13" spans="1:15" ht="18.75" x14ac:dyDescent="0.3">
      <c r="A13" s="65" t="s">
        <v>6</v>
      </c>
      <c r="B13" s="66"/>
      <c r="C13" s="66"/>
      <c r="D13" s="66"/>
      <c r="E13" s="66"/>
      <c r="F13" s="66"/>
      <c r="G13" s="66"/>
      <c r="H13" s="67"/>
    </row>
    <row r="14" spans="1:15" ht="18.75" x14ac:dyDescent="0.3">
      <c r="A14" s="68" t="s">
        <v>7</v>
      </c>
      <c r="B14" s="60"/>
      <c r="C14" s="60"/>
      <c r="D14" s="60"/>
      <c r="E14" s="60"/>
      <c r="F14" s="60"/>
      <c r="G14" s="60"/>
      <c r="H14" s="61"/>
    </row>
    <row r="15" spans="1:15" s="9" customFormat="1" ht="49.5" customHeight="1" x14ac:dyDescent="0.25">
      <c r="A15" s="69"/>
      <c r="B15" s="99"/>
      <c r="C15" s="99"/>
      <c r="D15" s="141" t="s">
        <v>8</v>
      </c>
      <c r="E15" s="141"/>
      <c r="F15" s="100" t="s">
        <v>9</v>
      </c>
      <c r="G15" s="99" t="s">
        <v>10</v>
      </c>
      <c r="H15" s="14"/>
    </row>
    <row r="16" spans="1:15" ht="32.25" customHeight="1" x14ac:dyDescent="0.25">
      <c r="A16" s="115" t="s">
        <v>11</v>
      </c>
      <c r="B16" s="116"/>
      <c r="C16" s="117"/>
      <c r="D16" s="142">
        <v>0</v>
      </c>
      <c r="E16" s="143"/>
      <c r="F16" s="6">
        <v>200</v>
      </c>
      <c r="G16" s="8">
        <f>D16*F16</f>
        <v>0</v>
      </c>
      <c r="H16" s="12"/>
    </row>
    <row r="17" spans="1:8" ht="32.25" customHeight="1" x14ac:dyDescent="0.25">
      <c r="A17" s="115" t="s">
        <v>12</v>
      </c>
      <c r="B17" s="116"/>
      <c r="C17" s="117"/>
      <c r="D17" s="142">
        <v>0</v>
      </c>
      <c r="E17" s="143"/>
      <c r="F17" s="6">
        <v>20</v>
      </c>
      <c r="G17" s="8">
        <f>D17*F17</f>
        <v>0</v>
      </c>
      <c r="H17" s="12"/>
    </row>
    <row r="18" spans="1:8" ht="15" customHeight="1" x14ac:dyDescent="0.25">
      <c r="A18" s="13"/>
      <c r="H18" s="12"/>
    </row>
    <row r="19" spans="1:8" s="15" customFormat="1" ht="34.5" customHeight="1" thickBot="1" x14ac:dyDescent="0.35">
      <c r="A19" s="112" t="s">
        <v>13</v>
      </c>
      <c r="B19" s="113"/>
      <c r="C19" s="113"/>
      <c r="D19" s="113"/>
      <c r="E19" s="114"/>
      <c r="F19" s="132">
        <f>SUM(G16:G17)</f>
        <v>0</v>
      </c>
      <c r="G19" s="133"/>
      <c r="H19" s="134"/>
    </row>
    <row r="20" spans="1:8" x14ac:dyDescent="0.25">
      <c r="A20" s="13"/>
      <c r="H20" s="12"/>
    </row>
    <row r="21" spans="1:8" x14ac:dyDescent="0.25">
      <c r="A21" s="13"/>
      <c r="H21" s="12"/>
    </row>
    <row r="22" spans="1:8" ht="15.75" thickBot="1" x14ac:dyDescent="0.3">
      <c r="A22" s="13"/>
      <c r="H22" s="12"/>
    </row>
    <row r="23" spans="1:8" ht="18.75" x14ac:dyDescent="0.3">
      <c r="A23" s="65" t="s">
        <v>14</v>
      </c>
      <c r="B23" s="66"/>
      <c r="C23" s="66"/>
      <c r="D23" s="66"/>
      <c r="E23" s="66"/>
      <c r="F23" s="66"/>
      <c r="G23" s="66"/>
      <c r="H23" s="67"/>
    </row>
    <row r="24" spans="1:8" ht="18.75" x14ac:dyDescent="0.3">
      <c r="A24" s="68" t="s">
        <v>7</v>
      </c>
      <c r="B24" s="60"/>
      <c r="C24" s="60"/>
      <c r="D24" s="60"/>
      <c r="E24" s="60"/>
      <c r="F24" s="60"/>
      <c r="G24" s="60"/>
      <c r="H24" s="61"/>
    </row>
    <row r="25" spans="1:8" s="9" customFormat="1" ht="49.5" customHeight="1" x14ac:dyDescent="0.25">
      <c r="A25" s="69"/>
      <c r="B25" s="99"/>
      <c r="C25" s="99"/>
      <c r="D25" s="141" t="s">
        <v>8</v>
      </c>
      <c r="E25" s="141"/>
      <c r="F25" s="100" t="s">
        <v>9</v>
      </c>
      <c r="G25" s="99" t="s">
        <v>10</v>
      </c>
      <c r="H25" s="14"/>
    </row>
    <row r="26" spans="1:8" ht="32.25" customHeight="1" x14ac:dyDescent="0.25">
      <c r="A26" s="115" t="s">
        <v>15</v>
      </c>
      <c r="B26" s="116"/>
      <c r="C26" s="117"/>
      <c r="D26" s="142">
        <v>0</v>
      </c>
      <c r="E26" s="143"/>
      <c r="F26" s="6">
        <v>150</v>
      </c>
      <c r="G26" s="8">
        <f>D26*F26</f>
        <v>0</v>
      </c>
      <c r="H26" s="12"/>
    </row>
    <row r="27" spans="1:8" ht="15" customHeight="1" x14ac:dyDescent="0.25">
      <c r="A27" s="13"/>
      <c r="H27" s="12"/>
    </row>
    <row r="28" spans="1:8" s="15" customFormat="1" ht="34.5" customHeight="1" thickBot="1" x14ac:dyDescent="0.35">
      <c r="A28" s="112" t="s">
        <v>16</v>
      </c>
      <c r="B28" s="113"/>
      <c r="C28" s="113"/>
      <c r="D28" s="113"/>
      <c r="E28" s="114"/>
      <c r="F28" s="132">
        <f>SUM(G26:G26)</f>
        <v>0</v>
      </c>
      <c r="G28" s="133"/>
      <c r="H28" s="134"/>
    </row>
    <row r="29" spans="1:8" x14ac:dyDescent="0.25">
      <c r="A29" s="13"/>
      <c r="H29" s="12"/>
    </row>
    <row r="30" spans="1:8" x14ac:dyDescent="0.25">
      <c r="A30" s="13"/>
      <c r="H30" s="12"/>
    </row>
    <row r="31" spans="1:8" ht="15.75" thickBot="1" x14ac:dyDescent="0.3">
      <c r="A31" s="13"/>
      <c r="H31" s="12"/>
    </row>
    <row r="32" spans="1:8" s="4" customFormat="1" ht="30" customHeight="1" x14ac:dyDescent="0.25">
      <c r="A32" s="62" t="s">
        <v>17</v>
      </c>
      <c r="B32" s="63"/>
      <c r="C32" s="63"/>
      <c r="D32" s="63"/>
      <c r="E32" s="63"/>
      <c r="F32" s="63"/>
      <c r="G32" s="63"/>
      <c r="H32" s="64"/>
    </row>
    <row r="33" spans="1:11" ht="18.75" x14ac:dyDescent="0.3">
      <c r="A33" s="70"/>
      <c r="B33" s="71"/>
      <c r="C33" s="71"/>
      <c r="D33" s="71"/>
      <c r="E33" s="71"/>
      <c r="F33" s="71"/>
      <c r="G33" s="99" t="s">
        <v>10</v>
      </c>
      <c r="H33" s="12"/>
    </row>
    <row r="34" spans="1:11" ht="32.25" customHeight="1" x14ac:dyDescent="0.25">
      <c r="A34" s="124" t="s">
        <v>167</v>
      </c>
      <c r="B34" s="125"/>
      <c r="C34" s="125"/>
      <c r="D34" s="125"/>
      <c r="E34" s="125"/>
      <c r="F34" s="110">
        <f>(Cases!C32)*3</f>
        <v>0</v>
      </c>
      <c r="G34" s="111"/>
      <c r="H34" s="12"/>
    </row>
    <row r="35" spans="1:11" ht="32.25" customHeight="1" x14ac:dyDescent="0.25">
      <c r="A35" s="124" t="s">
        <v>168</v>
      </c>
      <c r="B35" s="125"/>
      <c r="C35" s="125"/>
      <c r="D35" s="125"/>
      <c r="E35" s="125"/>
      <c r="F35" s="110">
        <f>(Cases!C68)*3</f>
        <v>0</v>
      </c>
      <c r="G35" s="111"/>
      <c r="H35" s="12"/>
    </row>
    <row r="36" spans="1:11" ht="15" customHeight="1" x14ac:dyDescent="0.25">
      <c r="A36" s="13"/>
      <c r="H36" s="12"/>
    </row>
    <row r="37" spans="1:11" s="15" customFormat="1" ht="34.5" customHeight="1" thickBot="1" x14ac:dyDescent="0.35">
      <c r="A37" s="112" t="s">
        <v>18</v>
      </c>
      <c r="B37" s="113"/>
      <c r="C37" s="113"/>
      <c r="D37" s="113"/>
      <c r="E37" s="114"/>
      <c r="F37" s="132">
        <f>SUM(F34:G35)</f>
        <v>0</v>
      </c>
      <c r="G37" s="133"/>
      <c r="H37" s="134"/>
    </row>
    <row r="38" spans="1:11" x14ac:dyDescent="0.25">
      <c r="A38" s="13"/>
      <c r="H38" s="12"/>
    </row>
    <row r="39" spans="1:11" x14ac:dyDescent="0.25">
      <c r="A39" s="13"/>
      <c r="H39" s="12"/>
    </row>
    <row r="40" spans="1:11" ht="15.75" thickBot="1" x14ac:dyDescent="0.3">
      <c r="A40" s="13"/>
      <c r="H40" s="12"/>
    </row>
    <row r="41" spans="1:11" s="4" customFormat="1" ht="30" customHeight="1" x14ac:dyDescent="0.25">
      <c r="A41" s="62" t="s">
        <v>19</v>
      </c>
      <c r="B41" s="63"/>
      <c r="C41" s="63"/>
      <c r="D41" s="63"/>
      <c r="E41" s="63"/>
      <c r="F41" s="63"/>
      <c r="G41" s="63"/>
      <c r="H41" s="64"/>
      <c r="K41"/>
    </row>
    <row r="42" spans="1:11" s="16" customFormat="1" ht="44.25" customHeight="1" thickBot="1" x14ac:dyDescent="0.5">
      <c r="A42" s="135" t="s">
        <v>20</v>
      </c>
      <c r="B42" s="136"/>
      <c r="C42" s="136"/>
      <c r="D42" s="136"/>
      <c r="E42" s="137"/>
      <c r="F42" s="129">
        <f>F9+F19+F28+F37</f>
        <v>0</v>
      </c>
      <c r="G42" s="130" t="e">
        <f>SUM(#REF!+F19+G37)</f>
        <v>#REF!</v>
      </c>
      <c r="H42" s="131"/>
    </row>
    <row r="43" spans="1:11" x14ac:dyDescent="0.25">
      <c r="A43" s="13"/>
      <c r="H43" s="12"/>
    </row>
    <row r="44" spans="1:11" x14ac:dyDescent="0.25">
      <c r="A44" s="13"/>
      <c r="H44" s="12"/>
    </row>
    <row r="45" spans="1:11" x14ac:dyDescent="0.25">
      <c r="A45" s="13"/>
      <c r="C45" s="101"/>
      <c r="H45" s="12"/>
    </row>
    <row r="46" spans="1:11" ht="30" customHeight="1" thickBot="1" x14ac:dyDescent="0.3">
      <c r="A46" s="126" t="s">
        <v>21</v>
      </c>
      <c r="B46" s="127"/>
      <c r="C46" s="127"/>
      <c r="D46" s="127"/>
      <c r="E46" s="127"/>
      <c r="F46" s="127"/>
      <c r="G46" s="127"/>
      <c r="H46" s="128"/>
    </row>
    <row r="51" spans="1:1" x14ac:dyDescent="0.25">
      <c r="A51" s="10"/>
    </row>
    <row r="52" spans="1:1" x14ac:dyDescent="0.25">
      <c r="A52" s="10"/>
    </row>
    <row r="53" spans="1:1" x14ac:dyDescent="0.25">
      <c r="A53" s="10"/>
    </row>
    <row r="54" spans="1:1" x14ac:dyDescent="0.25">
      <c r="A54" s="10"/>
    </row>
    <row r="55" spans="1:1" x14ac:dyDescent="0.25">
      <c r="A55" s="10"/>
    </row>
    <row r="56" spans="1:1" x14ac:dyDescent="0.25">
      <c r="A56" s="10"/>
    </row>
    <row r="57" spans="1:1" x14ac:dyDescent="0.25">
      <c r="A57" s="10"/>
    </row>
    <row r="58" spans="1:1" x14ac:dyDescent="0.25">
      <c r="A58" s="10"/>
    </row>
    <row r="59" spans="1:1" x14ac:dyDescent="0.25">
      <c r="A59" s="10"/>
    </row>
    <row r="60" spans="1:1" x14ac:dyDescent="0.25">
      <c r="A60" s="10"/>
    </row>
    <row r="61" spans="1:1" x14ac:dyDescent="0.25">
      <c r="A61" s="10"/>
    </row>
    <row r="62" spans="1:1" x14ac:dyDescent="0.25">
      <c r="A62" s="10"/>
    </row>
    <row r="63" spans="1:1" x14ac:dyDescent="0.25">
      <c r="A63" s="10"/>
    </row>
    <row r="64" spans="1:1" x14ac:dyDescent="0.25">
      <c r="A64" s="10"/>
    </row>
    <row r="65" spans="1:1" x14ac:dyDescent="0.25">
      <c r="A65" s="10"/>
    </row>
    <row r="66" spans="1:1" x14ac:dyDescent="0.25">
      <c r="A66" s="10"/>
    </row>
    <row r="67" spans="1:1" x14ac:dyDescent="0.25">
      <c r="A67" s="10"/>
    </row>
    <row r="68" spans="1:1" x14ac:dyDescent="0.25">
      <c r="A68" s="10"/>
    </row>
    <row r="69" spans="1:1" x14ac:dyDescent="0.25">
      <c r="A69" s="10"/>
    </row>
    <row r="70" spans="1:1" x14ac:dyDescent="0.25">
      <c r="A70" s="10"/>
    </row>
    <row r="71" spans="1:1" x14ac:dyDescent="0.25">
      <c r="A71" s="10"/>
    </row>
    <row r="72" spans="1:1" x14ac:dyDescent="0.25">
      <c r="A72" s="10"/>
    </row>
    <row r="73" spans="1:1" x14ac:dyDescent="0.25">
      <c r="A73" s="10"/>
    </row>
    <row r="74" spans="1:1" x14ac:dyDescent="0.25">
      <c r="A74" s="10"/>
    </row>
    <row r="75" spans="1:1" x14ac:dyDescent="0.25">
      <c r="A75" s="10"/>
    </row>
    <row r="76" spans="1:1" x14ac:dyDescent="0.25">
      <c r="A76" s="10"/>
    </row>
    <row r="77" spans="1:1" x14ac:dyDescent="0.25">
      <c r="A77" s="10"/>
    </row>
    <row r="78" spans="1:1" x14ac:dyDescent="0.25">
      <c r="A78" s="10"/>
    </row>
    <row r="79" spans="1:1" x14ac:dyDescent="0.25">
      <c r="A79" s="10"/>
    </row>
    <row r="80" spans="1:1" x14ac:dyDescent="0.25">
      <c r="A80" s="10"/>
    </row>
    <row r="81" spans="1:1" x14ac:dyDescent="0.25">
      <c r="A81" s="10"/>
    </row>
    <row r="82" spans="1:1" x14ac:dyDescent="0.25">
      <c r="A82" s="10"/>
    </row>
    <row r="83" spans="1:1" x14ac:dyDescent="0.25">
      <c r="A83" s="10"/>
    </row>
    <row r="84" spans="1:1" x14ac:dyDescent="0.25">
      <c r="A84" s="10"/>
    </row>
    <row r="85" spans="1:1" x14ac:dyDescent="0.25">
      <c r="A85" s="10"/>
    </row>
    <row r="86" spans="1:1" x14ac:dyDescent="0.25">
      <c r="A86" s="10"/>
    </row>
    <row r="87" spans="1:1" x14ac:dyDescent="0.25">
      <c r="A87" s="10"/>
    </row>
    <row r="88" spans="1:1" x14ac:dyDescent="0.25">
      <c r="A88" s="10"/>
    </row>
    <row r="89" spans="1:1" x14ac:dyDescent="0.25">
      <c r="A89" s="10"/>
    </row>
    <row r="90" spans="1:1" x14ac:dyDescent="0.25">
      <c r="A90" s="10"/>
    </row>
    <row r="91" spans="1:1" x14ac:dyDescent="0.25">
      <c r="A91" s="10"/>
    </row>
    <row r="92" spans="1:1" x14ac:dyDescent="0.25">
      <c r="A92" s="10"/>
    </row>
    <row r="93" spans="1:1" x14ac:dyDescent="0.25">
      <c r="A93" s="10"/>
    </row>
    <row r="94" spans="1:1" x14ac:dyDescent="0.25">
      <c r="A94" s="10"/>
    </row>
    <row r="95" spans="1:1" x14ac:dyDescent="0.25">
      <c r="A95" s="10"/>
    </row>
    <row r="96" spans="1:1" x14ac:dyDescent="0.25">
      <c r="A96" s="10"/>
    </row>
    <row r="97" spans="1:1" x14ac:dyDescent="0.25">
      <c r="A97" s="10"/>
    </row>
    <row r="98" spans="1:1" x14ac:dyDescent="0.25">
      <c r="A98" s="10"/>
    </row>
    <row r="99" spans="1:1" x14ac:dyDescent="0.25">
      <c r="A99" s="10"/>
    </row>
    <row r="100" spans="1:1" x14ac:dyDescent="0.25">
      <c r="A100" s="10"/>
    </row>
    <row r="101" spans="1:1" x14ac:dyDescent="0.25">
      <c r="A101" s="10"/>
    </row>
    <row r="102" spans="1:1" x14ac:dyDescent="0.25">
      <c r="A102" s="10"/>
    </row>
  </sheetData>
  <sheetProtection algorithmName="SHA-512" hashValue="bOezVOapfOrhQLW6LFna/uCy7DDNJBrnEfgSw7/rjMLM1xKT2cvLWY7TNlQZFP3Thwb9SWrT2//3HwPhBYzJaw==" saltValue="JOIix0BFP3uQveTBrbyKJw==" spinCount="100000" sheet="1" objects="1" scenarios="1"/>
  <protectedRanges>
    <protectedRange algorithmName="SHA-512" hashValue="BSOmn1qFVTGoDFhWjEQnzrWQRoUHrHrkC48eU8E3khtlqRfP3+0T3NZRBsCS3/XH+9Pc9yLYkROmGaiFEAXqqw==" saltValue="61CPtpl3UCmoY/dtSmqn3w==" spinCount="100000" sqref="D16:E16 D26:E26" name="Manuur1"/>
    <protectedRange algorithmName="SHA-512" hashValue="acx60XB6ZoOn9DZysXogWVG+QzyywBbb4YTTHbNGltUu8Pns8rHvkxVx8i39dYdc+Ka8OcUbF2kQoRirBu5cyg==" saltValue="Ht4thDralbbTU1Qe5kjsuQ==" spinCount="100000" sqref="D17:E17" name="Manuur2"/>
  </protectedRanges>
  <mergeCells count="26">
    <mergeCell ref="A46:H46"/>
    <mergeCell ref="F42:H42"/>
    <mergeCell ref="F19:H19"/>
    <mergeCell ref="A9:E9"/>
    <mergeCell ref="F9:H9"/>
    <mergeCell ref="D15:E15"/>
    <mergeCell ref="A42:E42"/>
    <mergeCell ref="D25:E25"/>
    <mergeCell ref="A26:C26"/>
    <mergeCell ref="D26:E26"/>
    <mergeCell ref="F28:H28"/>
    <mergeCell ref="F37:H37"/>
    <mergeCell ref="F34:G34"/>
    <mergeCell ref="A35:E35"/>
    <mergeCell ref="D16:E16"/>
    <mergeCell ref="D17:E17"/>
    <mergeCell ref="F35:G35"/>
    <mergeCell ref="A37:E37"/>
    <mergeCell ref="A16:C16"/>
    <mergeCell ref="A3:H3"/>
    <mergeCell ref="A4:H4"/>
    <mergeCell ref="A5:H5"/>
    <mergeCell ref="A34:E34"/>
    <mergeCell ref="A17:C17"/>
    <mergeCell ref="A19:E19"/>
    <mergeCell ref="A28:E2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26"/>
  <sheetViews>
    <sheetView showGridLines="0" tabSelected="1" topLeftCell="M1" zoomScale="114" zoomScaleNormal="112" workbookViewId="0">
      <pane ySplit="4" topLeftCell="A5" activePane="bottomLeft" state="frozen"/>
      <selection pane="bottomLeft" activeCell="S5" sqref="S5"/>
    </sheetView>
  </sheetViews>
  <sheetFormatPr defaultColWidth="9.140625" defaultRowHeight="12.75" x14ac:dyDescent="0.2"/>
  <cols>
    <col min="1" max="1" width="6" style="1" customWidth="1"/>
    <col min="2" max="2" width="18" style="1" bestFit="1" customWidth="1"/>
    <col min="3" max="3" width="21.140625" style="1" bestFit="1" customWidth="1"/>
    <col min="4" max="4" width="11.42578125" style="1" bestFit="1" customWidth="1"/>
    <col min="5" max="5" width="38.7109375" style="1" bestFit="1" customWidth="1"/>
    <col min="6" max="6" width="14.7109375" style="1" customWidth="1"/>
    <col min="7" max="7" width="18.42578125" style="1" customWidth="1"/>
    <col min="8" max="8" width="10.85546875" style="1" customWidth="1"/>
    <col min="9" max="9" width="59.85546875" style="1" bestFit="1" customWidth="1"/>
    <col min="10" max="10" width="31.28515625" style="1" bestFit="1" customWidth="1"/>
    <col min="11" max="11" width="12" style="1" bestFit="1" customWidth="1"/>
    <col min="12" max="12" width="28.28515625" style="1" bestFit="1" customWidth="1"/>
    <col min="13" max="13" width="29.7109375" style="1" bestFit="1" customWidth="1"/>
    <col min="14" max="14" width="44.7109375" style="1" bestFit="1" customWidth="1"/>
    <col min="15" max="15" width="10.85546875" style="1" bestFit="1" customWidth="1"/>
    <col min="16" max="16" width="14" style="1" bestFit="1" customWidth="1"/>
    <col min="17" max="17" width="10.7109375" style="1" customWidth="1"/>
    <col min="18" max="18" width="11.42578125" style="3" customWidth="1"/>
    <col min="19" max="20" width="22.42578125" style="1" customWidth="1"/>
    <col min="21" max="21" width="22.42578125" style="29" customWidth="1"/>
    <col min="22" max="23" width="22.42578125" style="1" customWidth="1"/>
    <col min="24" max="16384" width="9.140625" style="2"/>
  </cols>
  <sheetData>
    <row r="1" spans="1:23" x14ac:dyDescent="0.2">
      <c r="A1" s="30"/>
      <c r="B1" s="31"/>
      <c r="C1" s="31"/>
      <c r="D1" s="31"/>
      <c r="E1" s="31"/>
      <c r="F1" s="31"/>
      <c r="G1" s="31"/>
      <c r="H1" s="31"/>
      <c r="I1" s="31"/>
      <c r="J1" s="31"/>
      <c r="K1" s="31"/>
      <c r="L1" s="31"/>
      <c r="M1" s="31"/>
      <c r="N1" s="31"/>
      <c r="O1" s="31"/>
      <c r="P1" s="31"/>
      <c r="Q1" s="31"/>
      <c r="R1" s="32"/>
      <c r="S1" s="33"/>
      <c r="T1" s="33"/>
      <c r="U1" s="34"/>
      <c r="V1" s="33"/>
      <c r="W1" s="33"/>
    </row>
    <row r="2" spans="1:23" x14ac:dyDescent="0.2">
      <c r="A2" s="35"/>
      <c r="B2" s="36"/>
      <c r="C2" s="36"/>
      <c r="D2" s="36"/>
      <c r="E2" s="36"/>
      <c r="F2" s="36"/>
      <c r="G2" s="36"/>
      <c r="H2" s="36"/>
      <c r="I2" s="36"/>
      <c r="J2" s="36"/>
      <c r="K2" s="36"/>
      <c r="L2" s="36"/>
      <c r="M2" s="36"/>
      <c r="N2" s="36"/>
      <c r="O2" s="36"/>
      <c r="P2" s="37"/>
      <c r="Q2" s="37"/>
      <c r="R2" s="38"/>
      <c r="S2" s="39"/>
      <c r="T2" s="39"/>
      <c r="U2" s="40"/>
      <c r="V2" s="39"/>
      <c r="W2" s="39"/>
    </row>
    <row r="3" spans="1:23" x14ac:dyDescent="0.2">
      <c r="A3" s="47"/>
      <c r="B3" s="48"/>
      <c r="C3" s="48"/>
      <c r="D3" s="48"/>
      <c r="E3" s="48"/>
      <c r="F3" s="48"/>
      <c r="G3" s="48"/>
      <c r="H3" s="48"/>
      <c r="I3" s="48"/>
      <c r="J3" s="48"/>
      <c r="K3" s="48"/>
      <c r="L3" s="48"/>
      <c r="M3" s="48"/>
      <c r="N3" s="49"/>
      <c r="O3" s="49"/>
      <c r="P3" s="48"/>
      <c r="Q3" s="48"/>
      <c r="R3" s="50"/>
      <c r="S3" s="51"/>
      <c r="T3" s="51"/>
      <c r="U3" s="52"/>
      <c r="V3" s="51"/>
      <c r="W3" s="95">
        <f>SUM(W5:W1266)</f>
        <v>0</v>
      </c>
    </row>
    <row r="4" spans="1:23" ht="65.45" customHeight="1" x14ac:dyDescent="0.2">
      <c r="A4" s="41"/>
      <c r="B4" s="42" t="s">
        <v>22</v>
      </c>
      <c r="C4" s="42" t="s">
        <v>23</v>
      </c>
      <c r="D4" s="42" t="s">
        <v>24</v>
      </c>
      <c r="E4" s="42" t="s">
        <v>25</v>
      </c>
      <c r="F4" s="42" t="s">
        <v>26</v>
      </c>
      <c r="G4" s="42" t="s">
        <v>27</v>
      </c>
      <c r="H4" s="42" t="s">
        <v>28</v>
      </c>
      <c r="I4" s="42" t="s">
        <v>29</v>
      </c>
      <c r="J4" s="42" t="s">
        <v>30</v>
      </c>
      <c r="K4" s="42" t="s">
        <v>31</v>
      </c>
      <c r="L4" s="42" t="s">
        <v>32</v>
      </c>
      <c r="M4" s="42" t="s">
        <v>33</v>
      </c>
      <c r="N4" s="42" t="s">
        <v>34</v>
      </c>
      <c r="O4" s="42" t="s">
        <v>35</v>
      </c>
      <c r="P4" s="43" t="s">
        <v>36</v>
      </c>
      <c r="Q4" s="44" t="s">
        <v>37</v>
      </c>
      <c r="R4" s="45" t="s">
        <v>38</v>
      </c>
      <c r="S4" s="46" t="s">
        <v>39</v>
      </c>
      <c r="T4" s="53" t="s">
        <v>40</v>
      </c>
      <c r="U4" s="54" t="s">
        <v>41</v>
      </c>
      <c r="V4" s="46" t="s">
        <v>42</v>
      </c>
      <c r="W4" s="46" t="s">
        <v>43</v>
      </c>
    </row>
    <row r="5" spans="1:23" ht="14.25" x14ac:dyDescent="0.2">
      <c r="A5" s="55">
        <v>1</v>
      </c>
      <c r="B5" s="106">
        <v>54611126</v>
      </c>
      <c r="C5" s="103" t="s">
        <v>73</v>
      </c>
      <c r="D5" s="103" t="s">
        <v>68</v>
      </c>
      <c r="E5" s="103" t="s">
        <v>74</v>
      </c>
      <c r="F5" s="103">
        <v>5047</v>
      </c>
      <c r="G5" s="103" t="s">
        <v>69</v>
      </c>
      <c r="H5" s="104" t="s">
        <v>75</v>
      </c>
      <c r="I5" s="103" t="s">
        <v>76</v>
      </c>
      <c r="J5" s="103" t="s">
        <v>77</v>
      </c>
      <c r="K5" s="105">
        <v>1988</v>
      </c>
      <c r="L5" s="103" t="s">
        <v>78</v>
      </c>
      <c r="M5" s="103" t="s">
        <v>79</v>
      </c>
      <c r="N5" s="103" t="s">
        <v>80</v>
      </c>
      <c r="O5" s="94">
        <v>2</v>
      </c>
      <c r="P5" s="94">
        <v>3</v>
      </c>
      <c r="Q5" s="93" t="s">
        <v>44</v>
      </c>
      <c r="R5" s="17" t="s">
        <v>166</v>
      </c>
      <c r="S5" s="92"/>
      <c r="T5" s="27"/>
      <c r="U5" s="28"/>
      <c r="V5" s="27"/>
      <c r="W5" s="26">
        <f>(S5+(T5*U5)+V5)*R5</f>
        <v>0</v>
      </c>
    </row>
    <row r="6" spans="1:23" ht="14.25" x14ac:dyDescent="0.2">
      <c r="A6" s="55">
        <v>2</v>
      </c>
      <c r="B6" s="106">
        <v>54611126</v>
      </c>
      <c r="C6" s="103" t="s">
        <v>73</v>
      </c>
      <c r="D6" s="103" t="s">
        <v>68</v>
      </c>
      <c r="E6" s="103" t="s">
        <v>74</v>
      </c>
      <c r="F6" s="103">
        <v>5047</v>
      </c>
      <c r="G6" s="103" t="s">
        <v>69</v>
      </c>
      <c r="H6" s="104" t="s">
        <v>81</v>
      </c>
      <c r="I6" s="103" t="s">
        <v>82</v>
      </c>
      <c r="J6" s="103" t="s">
        <v>83</v>
      </c>
      <c r="K6" s="105">
        <v>1992</v>
      </c>
      <c r="L6" s="103" t="s">
        <v>84</v>
      </c>
      <c r="M6" s="103" t="s">
        <v>85</v>
      </c>
      <c r="N6" s="103" t="s">
        <v>80</v>
      </c>
      <c r="O6" s="94">
        <v>2</v>
      </c>
      <c r="P6" s="94">
        <v>3</v>
      </c>
      <c r="Q6" s="93" t="s">
        <v>44</v>
      </c>
      <c r="R6" s="17" t="s">
        <v>166</v>
      </c>
      <c r="S6" s="92"/>
      <c r="T6" s="27"/>
      <c r="U6" s="28"/>
      <c r="V6" s="27"/>
      <c r="W6" s="26">
        <f>(S6+(T6*U6)+V6)*R6</f>
        <v>0</v>
      </c>
    </row>
    <row r="7" spans="1:23" ht="14.25" x14ac:dyDescent="0.2">
      <c r="A7" s="55">
        <v>3</v>
      </c>
      <c r="B7" s="102">
        <v>54611501</v>
      </c>
      <c r="C7" s="103" t="s">
        <v>86</v>
      </c>
      <c r="D7" s="103" t="s">
        <v>68</v>
      </c>
      <c r="E7" s="103" t="s">
        <v>87</v>
      </c>
      <c r="F7" s="103">
        <v>9975</v>
      </c>
      <c r="G7" s="103" t="s">
        <v>69</v>
      </c>
      <c r="H7" s="104" t="s">
        <v>75</v>
      </c>
      <c r="I7" s="103" t="s">
        <v>76</v>
      </c>
      <c r="J7" s="103" t="s">
        <v>88</v>
      </c>
      <c r="K7" s="105">
        <v>1983</v>
      </c>
      <c r="L7" s="103" t="s">
        <v>89</v>
      </c>
      <c r="M7" s="103" t="s">
        <v>90</v>
      </c>
      <c r="N7" s="103" t="s">
        <v>91</v>
      </c>
      <c r="O7" s="94">
        <v>3</v>
      </c>
      <c r="P7" s="94">
        <v>3</v>
      </c>
      <c r="Q7" s="93" t="s">
        <v>44</v>
      </c>
      <c r="R7" s="17" t="s">
        <v>166</v>
      </c>
      <c r="S7" s="92"/>
      <c r="T7" s="27"/>
      <c r="U7" s="28"/>
      <c r="V7" s="27"/>
      <c r="W7" s="26">
        <f>(S7+(T7*U7)+V7)*R7</f>
        <v>0</v>
      </c>
    </row>
    <row r="8" spans="1:23" ht="14.25" x14ac:dyDescent="0.2">
      <c r="A8" s="55">
        <v>4</v>
      </c>
      <c r="B8" s="107">
        <v>54611507</v>
      </c>
      <c r="C8" s="103" t="s">
        <v>92</v>
      </c>
      <c r="D8" s="103" t="s">
        <v>93</v>
      </c>
      <c r="E8" s="103" t="s">
        <v>94</v>
      </c>
      <c r="F8" s="103">
        <v>15470</v>
      </c>
      <c r="G8" s="103" t="s">
        <v>69</v>
      </c>
      <c r="H8" s="103">
        <v>6611</v>
      </c>
      <c r="I8" s="103" t="s">
        <v>95</v>
      </c>
      <c r="J8" s="103"/>
      <c r="K8" s="103">
        <v>2006</v>
      </c>
      <c r="L8" s="103" t="s">
        <v>96</v>
      </c>
      <c r="M8" s="103"/>
      <c r="N8" s="103" t="s">
        <v>97</v>
      </c>
      <c r="O8" s="94">
        <v>2</v>
      </c>
      <c r="P8" s="94">
        <v>3</v>
      </c>
      <c r="Q8" s="93" t="s">
        <v>44</v>
      </c>
      <c r="R8" s="17">
        <v>2</v>
      </c>
      <c r="S8" s="92"/>
      <c r="T8" s="27"/>
      <c r="U8" s="28"/>
      <c r="V8" s="27"/>
      <c r="W8" s="26">
        <f>(S8+(T8*U8)+V8)*R8</f>
        <v>0</v>
      </c>
    </row>
    <row r="9" spans="1:23" ht="14.25" x14ac:dyDescent="0.2">
      <c r="A9" s="55">
        <v>5</v>
      </c>
      <c r="B9" s="107">
        <v>54611507</v>
      </c>
      <c r="C9" s="103" t="s">
        <v>92</v>
      </c>
      <c r="D9" s="103" t="s">
        <v>93</v>
      </c>
      <c r="E9" s="103" t="s">
        <v>94</v>
      </c>
      <c r="F9" s="103">
        <v>15470</v>
      </c>
      <c r="G9" s="103" t="s">
        <v>69</v>
      </c>
      <c r="H9" s="103">
        <v>6611</v>
      </c>
      <c r="I9" s="103" t="s">
        <v>98</v>
      </c>
      <c r="J9" s="103"/>
      <c r="K9" s="103">
        <v>2011</v>
      </c>
      <c r="L9" s="103" t="s">
        <v>99</v>
      </c>
      <c r="M9" s="103"/>
      <c r="N9" s="103" t="s">
        <v>97</v>
      </c>
      <c r="O9" s="94">
        <v>1</v>
      </c>
      <c r="P9" s="94">
        <v>3</v>
      </c>
      <c r="Q9" s="93" t="s">
        <v>44</v>
      </c>
      <c r="R9" s="17">
        <v>1</v>
      </c>
      <c r="S9" s="92"/>
      <c r="T9" s="27"/>
      <c r="U9" s="28"/>
      <c r="V9" s="27"/>
      <c r="W9" s="26">
        <f>(S9+(T9*U9)+V9)*R9</f>
        <v>0</v>
      </c>
    </row>
    <row r="10" spans="1:23" ht="14.25" x14ac:dyDescent="0.2">
      <c r="A10" s="55">
        <v>6</v>
      </c>
      <c r="B10" s="102">
        <v>54611401</v>
      </c>
      <c r="C10" s="103" t="s">
        <v>100</v>
      </c>
      <c r="D10" s="103" t="s">
        <v>68</v>
      </c>
      <c r="E10" s="103" t="s">
        <v>101</v>
      </c>
      <c r="F10" s="103">
        <v>2355</v>
      </c>
      <c r="G10" s="103" t="s">
        <v>69</v>
      </c>
      <c r="H10" s="104" t="s">
        <v>75</v>
      </c>
      <c r="I10" s="103" t="s">
        <v>102</v>
      </c>
      <c r="J10" s="103" t="s">
        <v>103</v>
      </c>
      <c r="K10" s="105">
        <v>2005</v>
      </c>
      <c r="L10" s="103" t="s">
        <v>104</v>
      </c>
      <c r="M10" s="103" t="s">
        <v>105</v>
      </c>
      <c r="N10" s="103" t="s">
        <v>97</v>
      </c>
      <c r="O10" s="94">
        <v>1</v>
      </c>
      <c r="P10" s="94">
        <v>3</v>
      </c>
      <c r="Q10" s="93" t="s">
        <v>44</v>
      </c>
      <c r="R10" s="17" t="s">
        <v>166</v>
      </c>
      <c r="S10" s="92"/>
      <c r="T10" s="27"/>
      <c r="U10" s="28"/>
      <c r="V10" s="27"/>
      <c r="W10" s="26">
        <f>(S10+(T10*U10)+V10)*R10</f>
        <v>0</v>
      </c>
    </row>
    <row r="11" spans="1:23" ht="14.25" x14ac:dyDescent="0.2">
      <c r="A11" s="55">
        <v>7</v>
      </c>
      <c r="B11" s="102">
        <v>54611311</v>
      </c>
      <c r="C11" s="103" t="s">
        <v>106</v>
      </c>
      <c r="D11" s="103" t="s">
        <v>68</v>
      </c>
      <c r="E11" s="103" t="s">
        <v>107</v>
      </c>
      <c r="F11" s="103">
        <v>2355</v>
      </c>
      <c r="G11" s="103" t="s">
        <v>69</v>
      </c>
      <c r="H11" s="104" t="s">
        <v>75</v>
      </c>
      <c r="I11" s="103" t="s">
        <v>108</v>
      </c>
      <c r="J11" s="103" t="s">
        <v>109</v>
      </c>
      <c r="K11" s="105">
        <v>2005</v>
      </c>
      <c r="L11" s="103" t="s">
        <v>104</v>
      </c>
      <c r="M11" s="103" t="s">
        <v>105</v>
      </c>
      <c r="N11" s="103" t="s">
        <v>110</v>
      </c>
      <c r="O11" s="94">
        <v>1</v>
      </c>
      <c r="P11" s="94">
        <v>3</v>
      </c>
      <c r="Q11" s="93" t="s">
        <v>44</v>
      </c>
      <c r="R11" s="17" t="s">
        <v>166</v>
      </c>
      <c r="S11" s="92"/>
      <c r="T11" s="27"/>
      <c r="U11" s="28"/>
      <c r="V11" s="27"/>
      <c r="W11" s="26">
        <f>(S11+(T11*U11)+V11)*R11</f>
        <v>0</v>
      </c>
    </row>
    <row r="12" spans="1:23" ht="14.25" x14ac:dyDescent="0.2">
      <c r="A12" s="55">
        <v>8</v>
      </c>
      <c r="B12" s="149">
        <v>54611311</v>
      </c>
      <c r="C12" s="150" t="s">
        <v>106</v>
      </c>
      <c r="D12" s="150" t="s">
        <v>68</v>
      </c>
      <c r="E12" s="150" t="s">
        <v>170</v>
      </c>
      <c r="F12" s="150">
        <v>2355</v>
      </c>
      <c r="G12" s="150" t="s">
        <v>69</v>
      </c>
      <c r="H12" s="150">
        <v>6611</v>
      </c>
      <c r="I12" s="150" t="s">
        <v>171</v>
      </c>
      <c r="J12" s="150" t="s">
        <v>172</v>
      </c>
      <c r="K12" s="150">
        <v>2005</v>
      </c>
      <c r="L12" s="150" t="s">
        <v>104</v>
      </c>
      <c r="M12" s="150" t="s">
        <v>105</v>
      </c>
      <c r="N12" s="150" t="s">
        <v>91</v>
      </c>
      <c r="O12" s="94">
        <v>1</v>
      </c>
      <c r="P12" s="94">
        <v>3</v>
      </c>
      <c r="Q12" s="93" t="s">
        <v>44</v>
      </c>
      <c r="R12" s="17" t="s">
        <v>166</v>
      </c>
      <c r="S12" s="92"/>
      <c r="T12" s="27"/>
      <c r="U12" s="28"/>
      <c r="V12" s="27"/>
      <c r="W12" s="26">
        <f>(S12+(T12*U12)+V12)*R12</f>
        <v>0</v>
      </c>
    </row>
    <row r="13" spans="1:23" ht="14.25" x14ac:dyDescent="0.2">
      <c r="A13" s="55">
        <v>9</v>
      </c>
      <c r="B13" s="106">
        <v>54611103</v>
      </c>
      <c r="C13" s="103" t="s">
        <v>111</v>
      </c>
      <c r="D13" s="103" t="s">
        <v>93</v>
      </c>
      <c r="E13" s="103" t="s">
        <v>112</v>
      </c>
      <c r="F13" s="103">
        <v>6159</v>
      </c>
      <c r="G13" s="103" t="s">
        <v>69</v>
      </c>
      <c r="H13" s="104" t="s">
        <v>81</v>
      </c>
      <c r="I13" s="103" t="s">
        <v>113</v>
      </c>
      <c r="J13" s="103" t="s">
        <v>114</v>
      </c>
      <c r="K13" s="105">
        <v>2001</v>
      </c>
      <c r="L13" s="103" t="s">
        <v>115</v>
      </c>
      <c r="M13" s="103" t="s">
        <v>115</v>
      </c>
      <c r="N13" s="103"/>
      <c r="O13" s="94">
        <v>3</v>
      </c>
      <c r="P13" s="94">
        <v>3</v>
      </c>
      <c r="Q13" s="93" t="s">
        <v>44</v>
      </c>
      <c r="R13" s="17" t="s">
        <v>165</v>
      </c>
      <c r="S13" s="92"/>
      <c r="T13" s="27"/>
      <c r="U13" s="28"/>
      <c r="V13" s="27"/>
      <c r="W13" s="26">
        <f>(S13+(T13*U13)+V13)*R13</f>
        <v>0</v>
      </c>
    </row>
    <row r="14" spans="1:23" ht="14.25" x14ac:dyDescent="0.2">
      <c r="A14" s="55">
        <v>10</v>
      </c>
      <c r="B14" s="107">
        <v>54611502</v>
      </c>
      <c r="C14" s="103" t="s">
        <v>116</v>
      </c>
      <c r="D14" s="103" t="s">
        <v>93</v>
      </c>
      <c r="E14" s="103" t="s">
        <v>117</v>
      </c>
      <c r="F14" s="103">
        <v>6745</v>
      </c>
      <c r="G14" s="103" t="s">
        <v>69</v>
      </c>
      <c r="H14" s="103">
        <v>6611</v>
      </c>
      <c r="I14" s="103" t="s">
        <v>118</v>
      </c>
      <c r="J14" s="103"/>
      <c r="K14" s="103">
        <v>2001</v>
      </c>
      <c r="L14" s="103" t="s">
        <v>99</v>
      </c>
      <c r="M14" s="103" t="s">
        <v>119</v>
      </c>
      <c r="N14" s="103" t="s">
        <v>97</v>
      </c>
      <c r="O14" s="94">
        <v>1</v>
      </c>
      <c r="P14" s="94">
        <v>3</v>
      </c>
      <c r="Q14" s="93" t="s">
        <v>44</v>
      </c>
      <c r="R14" s="17">
        <v>1</v>
      </c>
      <c r="S14" s="92"/>
      <c r="T14" s="27"/>
      <c r="U14" s="28"/>
      <c r="V14" s="27"/>
      <c r="W14" s="26">
        <f>(S14+(T14*U14)+V14)*R14</f>
        <v>0</v>
      </c>
    </row>
    <row r="15" spans="1:23" ht="14.25" x14ac:dyDescent="0.2">
      <c r="A15" s="55">
        <v>11</v>
      </c>
      <c r="B15" s="102">
        <v>54611245</v>
      </c>
      <c r="C15" s="103" t="s">
        <v>120</v>
      </c>
      <c r="D15" s="103" t="s">
        <v>68</v>
      </c>
      <c r="E15" s="103" t="s">
        <v>121</v>
      </c>
      <c r="F15" s="103">
        <v>1646</v>
      </c>
      <c r="G15" s="103" t="s">
        <v>69</v>
      </c>
      <c r="H15" s="104" t="s">
        <v>70</v>
      </c>
      <c r="I15" s="103" t="s">
        <v>71</v>
      </c>
      <c r="J15" s="103" t="s">
        <v>122</v>
      </c>
      <c r="K15" s="105">
        <v>2013</v>
      </c>
      <c r="L15" s="103" t="s">
        <v>123</v>
      </c>
      <c r="M15" s="103" t="s">
        <v>115</v>
      </c>
      <c r="N15" s="103"/>
      <c r="O15" s="94">
        <v>2</v>
      </c>
      <c r="P15" s="94">
        <v>3</v>
      </c>
      <c r="Q15" s="93" t="s">
        <v>44</v>
      </c>
      <c r="R15" s="17" t="s">
        <v>166</v>
      </c>
      <c r="S15" s="92"/>
      <c r="T15" s="27"/>
      <c r="U15" s="28"/>
      <c r="V15" s="27"/>
      <c r="W15" s="26">
        <f>(S15+(T15*U15)+V15)*R15</f>
        <v>0</v>
      </c>
    </row>
    <row r="16" spans="1:23" ht="14.25" x14ac:dyDescent="0.2">
      <c r="A16" s="55">
        <v>12</v>
      </c>
      <c r="B16" s="108" t="s">
        <v>124</v>
      </c>
      <c r="C16" s="103" t="s">
        <v>125</v>
      </c>
      <c r="D16" s="103" t="s">
        <v>93</v>
      </c>
      <c r="E16" s="103" t="s">
        <v>126</v>
      </c>
      <c r="F16" s="103">
        <v>1760</v>
      </c>
      <c r="G16" s="103" t="s">
        <v>69</v>
      </c>
      <c r="H16" s="104" t="s">
        <v>81</v>
      </c>
      <c r="I16" s="103" t="s">
        <v>127</v>
      </c>
      <c r="J16" s="103" t="s">
        <v>128</v>
      </c>
      <c r="K16" s="105">
        <v>2009</v>
      </c>
      <c r="L16" s="103" t="s">
        <v>129</v>
      </c>
      <c r="M16" s="103"/>
      <c r="N16" s="103" t="s">
        <v>115</v>
      </c>
      <c r="O16" s="94">
        <v>1</v>
      </c>
      <c r="P16" s="94">
        <v>3</v>
      </c>
      <c r="Q16" s="93" t="s">
        <v>44</v>
      </c>
      <c r="R16" s="17" t="s">
        <v>166</v>
      </c>
      <c r="S16" s="92"/>
      <c r="T16" s="27"/>
      <c r="U16" s="28"/>
      <c r="V16" s="27"/>
      <c r="W16" s="26">
        <f>(S16+(T16*U16)+V16)*R16</f>
        <v>0</v>
      </c>
    </row>
    <row r="17" spans="1:23" ht="14.25" x14ac:dyDescent="0.2">
      <c r="A17" s="55">
        <v>13</v>
      </c>
      <c r="B17" s="108" t="s">
        <v>124</v>
      </c>
      <c r="C17" s="103" t="s">
        <v>125</v>
      </c>
      <c r="D17" s="103" t="s">
        <v>93</v>
      </c>
      <c r="E17" s="103" t="s">
        <v>126</v>
      </c>
      <c r="F17" s="103">
        <v>1760</v>
      </c>
      <c r="G17" s="103" t="s">
        <v>69</v>
      </c>
      <c r="H17" s="104" t="s">
        <v>75</v>
      </c>
      <c r="I17" s="103" t="s">
        <v>130</v>
      </c>
      <c r="J17" s="103" t="s">
        <v>131</v>
      </c>
      <c r="K17" s="105">
        <v>2019</v>
      </c>
      <c r="L17" s="103" t="s">
        <v>132</v>
      </c>
      <c r="M17" s="103"/>
      <c r="N17" s="103"/>
      <c r="O17" s="94">
        <v>1</v>
      </c>
      <c r="P17" s="94">
        <v>3</v>
      </c>
      <c r="Q17" s="93" t="s">
        <v>44</v>
      </c>
      <c r="R17" s="17" t="s">
        <v>166</v>
      </c>
      <c r="S17" s="92"/>
      <c r="T17" s="27"/>
      <c r="U17" s="28"/>
      <c r="V17" s="27"/>
      <c r="W17" s="26">
        <f>(S17+(T17*U17)+V17)*R17</f>
        <v>0</v>
      </c>
    </row>
    <row r="18" spans="1:23" ht="14.25" x14ac:dyDescent="0.2">
      <c r="A18" s="55">
        <v>14</v>
      </c>
      <c r="B18" s="107" t="s">
        <v>133</v>
      </c>
      <c r="C18" s="103" t="s">
        <v>134</v>
      </c>
      <c r="D18" s="103" t="s">
        <v>93</v>
      </c>
      <c r="E18" s="103" t="s">
        <v>135</v>
      </c>
      <c r="F18" s="103">
        <v>64</v>
      </c>
      <c r="G18" s="103" t="s">
        <v>69</v>
      </c>
      <c r="H18" s="104" t="s">
        <v>70</v>
      </c>
      <c r="I18" s="103" t="s">
        <v>136</v>
      </c>
      <c r="J18" s="103" t="s">
        <v>114</v>
      </c>
      <c r="K18" s="105">
        <v>2013</v>
      </c>
      <c r="L18" s="103" t="s">
        <v>137</v>
      </c>
      <c r="M18" s="103" t="s">
        <v>138</v>
      </c>
      <c r="N18" s="103"/>
      <c r="O18" s="94">
        <v>1</v>
      </c>
      <c r="P18" s="94">
        <v>3</v>
      </c>
      <c r="Q18" s="93" t="s">
        <v>44</v>
      </c>
      <c r="R18" s="17" t="s">
        <v>166</v>
      </c>
      <c r="S18" s="92"/>
      <c r="T18" s="27"/>
      <c r="U18" s="28"/>
      <c r="V18" s="27"/>
      <c r="W18" s="26">
        <f>(S18+(T18*U18)+V18)*R18</f>
        <v>0</v>
      </c>
    </row>
    <row r="19" spans="1:23" ht="14.25" x14ac:dyDescent="0.2">
      <c r="A19" s="55">
        <v>15</v>
      </c>
      <c r="B19" s="107" t="s">
        <v>139</v>
      </c>
      <c r="C19" s="103" t="s">
        <v>140</v>
      </c>
      <c r="D19" s="103" t="s">
        <v>93</v>
      </c>
      <c r="E19" s="103" t="s">
        <v>141</v>
      </c>
      <c r="F19" s="103">
        <v>1002</v>
      </c>
      <c r="G19" s="103" t="s">
        <v>69</v>
      </c>
      <c r="H19" s="104" t="s">
        <v>75</v>
      </c>
      <c r="I19" s="103" t="s">
        <v>142</v>
      </c>
      <c r="J19" s="103" t="s">
        <v>143</v>
      </c>
      <c r="K19" s="105">
        <v>2002</v>
      </c>
      <c r="L19" s="103"/>
      <c r="M19" s="103" t="s">
        <v>144</v>
      </c>
      <c r="N19" s="103"/>
      <c r="O19" s="94">
        <v>1</v>
      </c>
      <c r="P19" s="94">
        <v>3</v>
      </c>
      <c r="Q19" s="93" t="s">
        <v>44</v>
      </c>
      <c r="R19" s="17" t="s">
        <v>166</v>
      </c>
      <c r="S19" s="92"/>
      <c r="T19" s="27"/>
      <c r="U19" s="28"/>
      <c r="V19" s="27"/>
      <c r="W19" s="26">
        <f>(S19+(T19*U19)+V19)*R19</f>
        <v>0</v>
      </c>
    </row>
    <row r="20" spans="1:23" ht="14.25" x14ac:dyDescent="0.2">
      <c r="A20" s="55">
        <v>16</v>
      </c>
      <c r="B20" s="108" t="s">
        <v>145</v>
      </c>
      <c r="C20" s="103" t="s">
        <v>146</v>
      </c>
      <c r="D20" s="103" t="s">
        <v>68</v>
      </c>
      <c r="E20" s="103" t="s">
        <v>147</v>
      </c>
      <c r="F20" s="103">
        <v>6182</v>
      </c>
      <c r="G20" s="103" t="s">
        <v>69</v>
      </c>
      <c r="H20" s="104" t="s">
        <v>70</v>
      </c>
      <c r="I20" s="103" t="s">
        <v>71</v>
      </c>
      <c r="J20" s="103" t="s">
        <v>72</v>
      </c>
      <c r="K20" s="105">
        <v>2012</v>
      </c>
      <c r="L20" s="103" t="s">
        <v>148</v>
      </c>
      <c r="M20" s="103" t="s">
        <v>115</v>
      </c>
      <c r="N20" s="103" t="s">
        <v>149</v>
      </c>
      <c r="O20" s="94">
        <v>2</v>
      </c>
      <c r="P20" s="94">
        <v>3</v>
      </c>
      <c r="Q20" s="93" t="s">
        <v>44</v>
      </c>
      <c r="R20" s="17" t="s">
        <v>166</v>
      </c>
      <c r="S20" s="92"/>
      <c r="T20" s="27"/>
      <c r="U20" s="28"/>
      <c r="V20" s="27"/>
      <c r="W20" s="26">
        <f>(S20+(T20*U20)+V20)*R20</f>
        <v>0</v>
      </c>
    </row>
    <row r="21" spans="1:23" ht="14.25" x14ac:dyDescent="0.2">
      <c r="A21" s="55">
        <v>17</v>
      </c>
      <c r="B21" s="108" t="s">
        <v>145</v>
      </c>
      <c r="C21" s="103" t="s">
        <v>146</v>
      </c>
      <c r="D21" s="103" t="s">
        <v>68</v>
      </c>
      <c r="E21" s="103" t="s">
        <v>147</v>
      </c>
      <c r="F21" s="103">
        <v>6182</v>
      </c>
      <c r="G21" s="103" t="s">
        <v>69</v>
      </c>
      <c r="H21" s="104" t="s">
        <v>70</v>
      </c>
      <c r="I21" s="103" t="s">
        <v>71</v>
      </c>
      <c r="J21" s="103" t="s">
        <v>150</v>
      </c>
      <c r="K21" s="105">
        <v>2012</v>
      </c>
      <c r="L21" s="103" t="s">
        <v>115</v>
      </c>
      <c r="M21" s="103" t="s">
        <v>115</v>
      </c>
      <c r="N21" s="103"/>
      <c r="O21" s="94">
        <v>3</v>
      </c>
      <c r="P21" s="94">
        <v>3</v>
      </c>
      <c r="Q21" s="93" t="s">
        <v>44</v>
      </c>
      <c r="R21" s="17" t="s">
        <v>166</v>
      </c>
      <c r="S21" s="92"/>
      <c r="T21" s="27"/>
      <c r="U21" s="28"/>
      <c r="V21" s="27"/>
      <c r="W21" s="26">
        <f>(S21+(T21*U21)+V21)*R21</f>
        <v>0</v>
      </c>
    </row>
    <row r="22" spans="1:23" ht="14.25" x14ac:dyDescent="0.2">
      <c r="A22" s="55">
        <v>18</v>
      </c>
      <c r="B22" s="108" t="s">
        <v>145</v>
      </c>
      <c r="C22" s="103" t="s">
        <v>146</v>
      </c>
      <c r="D22" s="103" t="s">
        <v>68</v>
      </c>
      <c r="E22" s="103" t="s">
        <v>147</v>
      </c>
      <c r="F22" s="103">
        <v>6182</v>
      </c>
      <c r="G22" s="103" t="s">
        <v>69</v>
      </c>
      <c r="H22" s="104" t="s">
        <v>151</v>
      </c>
      <c r="I22" s="103" t="s">
        <v>152</v>
      </c>
      <c r="J22" s="103" t="s">
        <v>153</v>
      </c>
      <c r="K22" s="105">
        <v>2012</v>
      </c>
      <c r="L22" s="103" t="s">
        <v>115</v>
      </c>
      <c r="M22" s="103" t="s">
        <v>115</v>
      </c>
      <c r="N22" s="103"/>
      <c r="O22" s="94">
        <v>2</v>
      </c>
      <c r="P22" s="94">
        <v>3</v>
      </c>
      <c r="Q22" s="93" t="s">
        <v>44</v>
      </c>
      <c r="R22" s="17" t="s">
        <v>166</v>
      </c>
      <c r="S22" s="92"/>
      <c r="T22" s="27"/>
      <c r="U22" s="28"/>
      <c r="V22" s="27"/>
      <c r="W22" s="26">
        <f>(S22+(T22*U22)+V22)*R22</f>
        <v>0</v>
      </c>
    </row>
    <row r="23" spans="1:23" ht="14.25" x14ac:dyDescent="0.2">
      <c r="A23" s="55">
        <v>19</v>
      </c>
      <c r="B23" s="108" t="s">
        <v>145</v>
      </c>
      <c r="C23" s="103" t="s">
        <v>146</v>
      </c>
      <c r="D23" s="103" t="s">
        <v>68</v>
      </c>
      <c r="E23" s="103" t="s">
        <v>147</v>
      </c>
      <c r="F23" s="103">
        <v>6182</v>
      </c>
      <c r="G23" s="103" t="s">
        <v>69</v>
      </c>
      <c r="H23" s="104" t="s">
        <v>75</v>
      </c>
      <c r="I23" s="103" t="s">
        <v>154</v>
      </c>
      <c r="J23" s="103" t="s">
        <v>155</v>
      </c>
      <c r="K23" s="105">
        <v>1979</v>
      </c>
      <c r="L23" s="103" t="s">
        <v>156</v>
      </c>
      <c r="M23" s="103" t="s">
        <v>115</v>
      </c>
      <c r="N23" s="103"/>
      <c r="O23" s="94">
        <v>3</v>
      </c>
      <c r="P23" s="94">
        <v>3</v>
      </c>
      <c r="Q23" s="93" t="s">
        <v>44</v>
      </c>
      <c r="R23" s="17" t="s">
        <v>166</v>
      </c>
      <c r="S23" s="92"/>
      <c r="T23" s="27"/>
      <c r="U23" s="28"/>
      <c r="V23" s="27"/>
      <c r="W23" s="26">
        <f>(S23+(T23*U23)+V23)*R23</f>
        <v>0</v>
      </c>
    </row>
    <row r="24" spans="1:23" ht="14.25" x14ac:dyDescent="0.2">
      <c r="A24" s="55">
        <v>20</v>
      </c>
      <c r="B24" s="109">
        <v>54611110</v>
      </c>
      <c r="C24" s="103" t="s">
        <v>157</v>
      </c>
      <c r="D24" s="103" t="s">
        <v>93</v>
      </c>
      <c r="E24" s="103" t="s">
        <v>158</v>
      </c>
      <c r="F24" s="103">
        <v>2671</v>
      </c>
      <c r="G24" s="103" t="s">
        <v>69</v>
      </c>
      <c r="H24" s="104" t="s">
        <v>75</v>
      </c>
      <c r="I24" s="103" t="s">
        <v>76</v>
      </c>
      <c r="J24" s="103" t="s">
        <v>159</v>
      </c>
      <c r="K24" s="105">
        <v>1980</v>
      </c>
      <c r="L24" s="103" t="s">
        <v>89</v>
      </c>
      <c r="M24" s="103" t="s">
        <v>160</v>
      </c>
      <c r="N24" s="103" t="s">
        <v>91</v>
      </c>
      <c r="O24" s="94">
        <v>3</v>
      </c>
      <c r="P24" s="94">
        <v>3</v>
      </c>
      <c r="Q24" s="93" t="s">
        <v>44</v>
      </c>
      <c r="R24" s="17" t="s">
        <v>166</v>
      </c>
      <c r="S24" s="92"/>
      <c r="T24" s="27"/>
      <c r="U24" s="28"/>
      <c r="V24" s="27"/>
      <c r="W24" s="26">
        <f>(S24+(T24*U24)+V24)*R24</f>
        <v>0</v>
      </c>
    </row>
    <row r="25" spans="1:23" ht="14.25" x14ac:dyDescent="0.2">
      <c r="A25" s="55">
        <v>21</v>
      </c>
      <c r="B25" s="107" t="s">
        <v>161</v>
      </c>
      <c r="C25" s="103" t="s">
        <v>162</v>
      </c>
      <c r="D25" s="103" t="s">
        <v>93</v>
      </c>
      <c r="E25" s="103" t="s">
        <v>169</v>
      </c>
      <c r="F25" s="103">
        <v>504</v>
      </c>
      <c r="G25" s="103" t="s">
        <v>69</v>
      </c>
      <c r="H25" s="104" t="s">
        <v>70</v>
      </c>
      <c r="I25" s="103" t="s">
        <v>71</v>
      </c>
      <c r="J25" s="103" t="s">
        <v>163</v>
      </c>
      <c r="K25" s="105">
        <v>1998</v>
      </c>
      <c r="L25" s="103" t="s">
        <v>148</v>
      </c>
      <c r="M25" s="103" t="s">
        <v>115</v>
      </c>
      <c r="N25" s="103" t="s">
        <v>164</v>
      </c>
      <c r="O25" s="94">
        <v>3</v>
      </c>
      <c r="P25" s="94">
        <v>3</v>
      </c>
      <c r="Q25" s="93" t="s">
        <v>44</v>
      </c>
      <c r="R25" s="17" t="s">
        <v>166</v>
      </c>
      <c r="S25" s="92"/>
      <c r="T25" s="27"/>
      <c r="U25" s="28"/>
      <c r="V25" s="27"/>
      <c r="W25" s="26">
        <f>(S25+(T25*U25)+V25)*R25</f>
        <v>0</v>
      </c>
    </row>
    <row r="26" spans="1:23" ht="14.25" x14ac:dyDescent="0.2">
      <c r="A26" s="55">
        <v>22</v>
      </c>
      <c r="B26" s="149">
        <v>54611251</v>
      </c>
      <c r="C26" s="150" t="s">
        <v>173</v>
      </c>
      <c r="D26" s="150" t="s">
        <v>68</v>
      </c>
      <c r="E26" s="150" t="s">
        <v>174</v>
      </c>
      <c r="F26" s="150">
        <v>2547</v>
      </c>
      <c r="G26" s="150" t="s">
        <v>69</v>
      </c>
      <c r="H26" s="150">
        <v>6612</v>
      </c>
      <c r="I26" s="150" t="s">
        <v>118</v>
      </c>
      <c r="J26" s="150"/>
      <c r="K26" s="150">
        <v>1996</v>
      </c>
      <c r="L26" s="150" t="s">
        <v>104</v>
      </c>
      <c r="M26" s="150" t="s">
        <v>175</v>
      </c>
      <c r="N26" s="150"/>
      <c r="O26" s="94">
        <v>3</v>
      </c>
      <c r="P26" s="94">
        <v>3</v>
      </c>
      <c r="Q26" s="93" t="s">
        <v>44</v>
      </c>
      <c r="R26" s="17" t="s">
        <v>166</v>
      </c>
      <c r="S26" s="92"/>
      <c r="T26" s="27"/>
      <c r="U26" s="28"/>
      <c r="V26" s="27"/>
      <c r="W26" s="26">
        <f>(S26+(T26*U26)+V26)*R26</f>
        <v>0</v>
      </c>
    </row>
  </sheetData>
  <sheetProtection algorithmName="SHA-512" hashValue="ToP6TrYOzXenMqLRpG4JrMQbS4yDI6zFsf1refuIPwCTaHpcld00kyVYm992VKgyBTBhsBbmALBYtjob4CFpkQ==" saltValue="jUSlJXiFZzDPi4FidUIz2Q==" spinCount="100000" sheet="1" objects="1" scenarios="1"/>
  <protectedRanges>
    <protectedRange algorithmName="SHA-512" hashValue="cnqdkkNU55NxWhpTsnFinuKiI/gZZWgLwqpSLJbuP6a8jpxH6CBgNNga+xEflDefUVwQX6Swe/2boxEbIYVtuA==" saltValue="A6pCJpjWMO9H0mw86lkcKw==" spinCount="100000" sqref="W5:W26" name="Bereik2"/>
    <protectedRange algorithmName="SHA-512" hashValue="SDeMJk7prEQqoP3IMqvxrCfF3+2AfUFpxsPsh8MRiF2WhaUf5J9DGJUDWVfofwlyB9DpTVxQolHk9ZRXwvADJw==" saltValue="JKt2OLB9xokm0Tr/V5Q8Vg==" spinCount="100000" sqref="S5:S26" name="Bereik1"/>
  </protectedRanges>
  <autoFilter ref="A4:W26" xr:uid="{00000000-0001-0000-0000-000000000000}">
    <sortState xmlns:xlrd2="http://schemas.microsoft.com/office/spreadsheetml/2017/richdata2" ref="A5:W26">
      <sortCondition ref="C4:C26"/>
    </sortState>
  </autoFilter>
  <phoneticPr fontId="22" type="noConversion"/>
  <printOptions horizontalCentered="1"/>
  <pageMargins left="0.23622047244094491" right="0.23622047244094491" top="0.74803149606299213" bottom="0.74803149606299213" header="0.31496062992125984" footer="0.31496062992125984"/>
  <pageSetup paperSize="258" scale="1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8E25B-D520-44ED-B7DB-F16AAFBA4C1D}">
  <dimension ref="A1:H70"/>
  <sheetViews>
    <sheetView showGridLines="0" workbookViewId="0">
      <selection activeCell="B45" sqref="B45:G45"/>
    </sheetView>
  </sheetViews>
  <sheetFormatPr defaultRowHeight="15" x14ac:dyDescent="0.25"/>
  <cols>
    <col min="2" max="2" width="34.7109375" bestFit="1" customWidth="1"/>
    <col min="3" max="3" width="25.85546875" customWidth="1"/>
    <col min="4" max="4" width="26.5703125" customWidth="1"/>
    <col min="5" max="5" width="19.85546875" customWidth="1"/>
    <col min="6" max="6" width="26.5703125" customWidth="1"/>
    <col min="7" max="7" width="51.5703125" customWidth="1"/>
  </cols>
  <sheetData>
    <row r="1" spans="1:8" s="5" customFormat="1" ht="36" x14ac:dyDescent="0.55000000000000004">
      <c r="A1" s="56"/>
      <c r="B1" s="57" t="s">
        <v>45</v>
      </c>
      <c r="C1" s="57"/>
      <c r="D1" s="57"/>
      <c r="E1" s="57"/>
      <c r="F1" s="57"/>
      <c r="G1" s="57"/>
      <c r="H1" s="58"/>
    </row>
    <row r="2" spans="1:8" x14ac:dyDescent="0.25">
      <c r="A2" s="59"/>
      <c r="B2" s="60"/>
      <c r="C2" s="60"/>
      <c r="D2" s="60"/>
      <c r="E2" s="60"/>
      <c r="F2" s="60"/>
      <c r="G2" s="60"/>
      <c r="H2" s="61"/>
    </row>
    <row r="3" spans="1:8" x14ac:dyDescent="0.25">
      <c r="A3" s="72"/>
      <c r="B3" s="71"/>
      <c r="C3" s="71"/>
      <c r="D3" s="71"/>
      <c r="E3" s="71"/>
      <c r="F3" s="71"/>
      <c r="G3" s="71"/>
      <c r="H3" s="73"/>
    </row>
    <row r="4" spans="1:8" x14ac:dyDescent="0.25">
      <c r="A4" s="72"/>
      <c r="B4" s="74" t="s">
        <v>46</v>
      </c>
      <c r="C4" s="74"/>
      <c r="D4" s="74"/>
      <c r="E4" s="71"/>
      <c r="F4" s="74"/>
      <c r="G4" s="71"/>
      <c r="H4" s="73"/>
    </row>
    <row r="5" spans="1:8" ht="15" customHeight="1" x14ac:dyDescent="0.25">
      <c r="A5" s="72"/>
      <c r="B5" s="148"/>
      <c r="C5" s="146"/>
      <c r="D5" s="146"/>
      <c r="E5" s="146"/>
      <c r="F5" s="146"/>
      <c r="G5" s="147"/>
      <c r="H5" s="73"/>
    </row>
    <row r="6" spans="1:8" ht="15" customHeight="1" x14ac:dyDescent="0.25">
      <c r="A6" s="72"/>
      <c r="B6" s="144" t="s">
        <v>63</v>
      </c>
      <c r="C6" s="125"/>
      <c r="D6" s="125"/>
      <c r="E6" s="125"/>
      <c r="F6" s="125"/>
      <c r="G6" s="117"/>
      <c r="H6" s="73"/>
    </row>
    <row r="7" spans="1:8" ht="15" customHeight="1" x14ac:dyDescent="0.25">
      <c r="A7" s="72"/>
      <c r="B7" s="23"/>
      <c r="C7" s="24"/>
      <c r="D7" s="24"/>
      <c r="E7" s="24"/>
      <c r="F7" s="24"/>
      <c r="G7" s="25"/>
      <c r="H7" s="73"/>
    </row>
    <row r="8" spans="1:8" ht="15" customHeight="1" x14ac:dyDescent="0.25">
      <c r="A8" s="72"/>
      <c r="B8" s="144" t="s">
        <v>64</v>
      </c>
      <c r="C8" s="125"/>
      <c r="D8" s="125"/>
      <c r="E8" s="125"/>
      <c r="F8" s="125"/>
      <c r="G8" s="117"/>
      <c r="H8" s="73"/>
    </row>
    <row r="9" spans="1:8" ht="15" customHeight="1" x14ac:dyDescent="0.25">
      <c r="A9" s="72"/>
      <c r="B9" s="144" t="s">
        <v>65</v>
      </c>
      <c r="C9" s="125"/>
      <c r="D9" s="125"/>
      <c r="E9" s="125"/>
      <c r="F9" s="125"/>
      <c r="G9" s="117"/>
      <c r="H9" s="73"/>
    </row>
    <row r="10" spans="1:8" ht="15" customHeight="1" x14ac:dyDescent="0.25">
      <c r="A10" s="72"/>
      <c r="B10" s="144"/>
      <c r="C10" s="125"/>
      <c r="D10" s="125"/>
      <c r="E10" s="125"/>
      <c r="F10" s="125"/>
      <c r="G10" s="117"/>
      <c r="H10" s="73"/>
    </row>
    <row r="11" spans="1:8" ht="15" customHeight="1" x14ac:dyDescent="0.25">
      <c r="A11" s="72"/>
      <c r="B11" s="144"/>
      <c r="C11" s="125"/>
      <c r="D11" s="125"/>
      <c r="E11" s="125"/>
      <c r="F11" s="125"/>
      <c r="G11" s="117"/>
      <c r="H11" s="73"/>
    </row>
    <row r="12" spans="1:8" ht="15" customHeight="1" x14ac:dyDescent="0.25">
      <c r="A12" s="72"/>
      <c r="B12" s="144"/>
      <c r="C12" s="125"/>
      <c r="D12" s="125"/>
      <c r="E12" s="125"/>
      <c r="F12" s="125"/>
      <c r="G12" s="117"/>
      <c r="H12" s="73"/>
    </row>
    <row r="13" spans="1:8" ht="15" customHeight="1" x14ac:dyDescent="0.25">
      <c r="A13" s="72"/>
      <c r="B13" s="144"/>
      <c r="C13" s="125"/>
      <c r="D13" s="125"/>
      <c r="E13" s="125"/>
      <c r="F13" s="125"/>
      <c r="G13" s="117"/>
      <c r="H13" s="73"/>
    </row>
    <row r="14" spans="1:8" ht="15" customHeight="1" x14ac:dyDescent="0.25">
      <c r="A14" s="72"/>
      <c r="B14" s="144"/>
      <c r="C14" s="125"/>
      <c r="D14" s="125"/>
      <c r="E14" s="125"/>
      <c r="F14" s="125"/>
      <c r="G14" s="117"/>
      <c r="H14" s="73"/>
    </row>
    <row r="15" spans="1:8" x14ac:dyDescent="0.25">
      <c r="A15" s="72"/>
      <c r="B15" s="71"/>
      <c r="C15" s="71"/>
      <c r="D15" s="71"/>
      <c r="E15" s="71"/>
      <c r="F15" s="71"/>
      <c r="G15" s="71"/>
      <c r="H15" s="73"/>
    </row>
    <row r="16" spans="1:8" x14ac:dyDescent="0.25">
      <c r="A16" s="72"/>
      <c r="B16" s="71"/>
      <c r="C16" s="71"/>
      <c r="D16" s="71"/>
      <c r="E16" s="71"/>
      <c r="F16" s="71"/>
      <c r="G16" s="71"/>
      <c r="H16" s="73"/>
    </row>
    <row r="17" spans="1:8" x14ac:dyDescent="0.25">
      <c r="A17" s="72"/>
      <c r="B17" s="71"/>
      <c r="C17" s="71"/>
      <c r="D17" s="71"/>
      <c r="E17" s="71"/>
      <c r="F17" s="71"/>
      <c r="G17" s="71"/>
      <c r="H17" s="73"/>
    </row>
    <row r="18" spans="1:8" x14ac:dyDescent="0.25">
      <c r="A18" s="72"/>
      <c r="B18" s="71"/>
      <c r="C18" s="74" t="s">
        <v>47</v>
      </c>
      <c r="D18" s="74" t="s">
        <v>48</v>
      </c>
      <c r="E18" s="71"/>
      <c r="F18" s="74" t="s">
        <v>49</v>
      </c>
      <c r="G18" s="71"/>
      <c r="H18" s="73"/>
    </row>
    <row r="19" spans="1:8" x14ac:dyDescent="0.25">
      <c r="A19" s="72"/>
      <c r="B19" s="78" t="s">
        <v>50</v>
      </c>
      <c r="C19" s="18">
        <v>0</v>
      </c>
      <c r="D19" s="19"/>
      <c r="E19" s="80"/>
      <c r="F19" s="20">
        <v>0</v>
      </c>
      <c r="G19" s="71"/>
      <c r="H19" s="73"/>
    </row>
    <row r="20" spans="1:8" x14ac:dyDescent="0.25">
      <c r="A20" s="72"/>
      <c r="B20" s="78" t="s">
        <v>51</v>
      </c>
      <c r="C20" s="18">
        <v>0</v>
      </c>
      <c r="D20" s="19"/>
      <c r="E20" s="80"/>
      <c r="F20" s="20">
        <v>0</v>
      </c>
      <c r="G20" s="71"/>
      <c r="H20" s="73"/>
    </row>
    <row r="21" spans="1:8" x14ac:dyDescent="0.25">
      <c r="A21" s="72"/>
      <c r="B21" s="78" t="s">
        <v>52</v>
      </c>
      <c r="C21" s="18">
        <v>0</v>
      </c>
      <c r="D21" s="19"/>
      <c r="E21" s="80"/>
      <c r="F21" s="20">
        <v>0</v>
      </c>
      <c r="G21" s="71"/>
      <c r="H21" s="73"/>
    </row>
    <row r="22" spans="1:8" x14ac:dyDescent="0.25">
      <c r="A22" s="72"/>
      <c r="B22" s="71"/>
      <c r="C22" s="79"/>
      <c r="D22" s="80"/>
      <c r="E22" s="80"/>
      <c r="F22" s="80"/>
      <c r="G22" s="71"/>
      <c r="H22" s="73"/>
    </row>
    <row r="23" spans="1:8" x14ac:dyDescent="0.25">
      <c r="A23" s="72"/>
      <c r="B23" s="71"/>
      <c r="C23" s="79"/>
      <c r="D23" s="80"/>
      <c r="E23" s="80"/>
      <c r="F23" s="80"/>
      <c r="G23" s="71"/>
      <c r="H23" s="73"/>
    </row>
    <row r="24" spans="1:8" x14ac:dyDescent="0.25">
      <c r="A24" s="72"/>
      <c r="B24" s="71"/>
      <c r="C24" s="79"/>
      <c r="D24" s="80"/>
      <c r="E24" s="80"/>
      <c r="F24" s="80"/>
      <c r="G24" s="71"/>
      <c r="H24" s="73"/>
    </row>
    <row r="25" spans="1:8" x14ac:dyDescent="0.25">
      <c r="A25" s="72"/>
      <c r="B25" s="71"/>
      <c r="C25" s="81" t="s">
        <v>53</v>
      </c>
      <c r="D25" s="80"/>
      <c r="E25" s="80"/>
      <c r="F25" s="81" t="s">
        <v>54</v>
      </c>
      <c r="G25" s="71"/>
      <c r="H25" s="73"/>
    </row>
    <row r="26" spans="1:8" x14ac:dyDescent="0.25">
      <c r="A26" s="72"/>
      <c r="B26" s="78" t="s">
        <v>55</v>
      </c>
      <c r="C26" s="21">
        <v>0</v>
      </c>
      <c r="D26" s="80"/>
      <c r="E26" s="82" t="s">
        <v>55</v>
      </c>
      <c r="F26" s="22"/>
      <c r="G26" s="71"/>
      <c r="H26" s="73"/>
    </row>
    <row r="27" spans="1:8" x14ac:dyDescent="0.25">
      <c r="A27" s="72"/>
      <c r="B27" s="78" t="s">
        <v>56</v>
      </c>
      <c r="C27" s="21">
        <v>0</v>
      </c>
      <c r="D27" s="80"/>
      <c r="E27" s="82" t="s">
        <v>56</v>
      </c>
      <c r="F27" s="22"/>
      <c r="G27" s="71"/>
      <c r="H27" s="73"/>
    </row>
    <row r="28" spans="1:8" x14ac:dyDescent="0.25">
      <c r="A28" s="72"/>
      <c r="B28" s="78" t="s">
        <v>57</v>
      </c>
      <c r="C28" s="21">
        <v>0</v>
      </c>
      <c r="D28" s="80"/>
      <c r="E28" s="82" t="s">
        <v>57</v>
      </c>
      <c r="F28" s="22"/>
      <c r="G28" s="71"/>
      <c r="H28" s="73"/>
    </row>
    <row r="29" spans="1:8" x14ac:dyDescent="0.25">
      <c r="A29" s="72"/>
      <c r="B29" s="71"/>
      <c r="C29" s="79"/>
      <c r="D29" s="80"/>
      <c r="E29" s="80"/>
      <c r="F29" s="80"/>
      <c r="G29" s="71"/>
      <c r="H29" s="73"/>
    </row>
    <row r="30" spans="1:8" x14ac:dyDescent="0.25">
      <c r="A30" s="72"/>
      <c r="B30" s="71"/>
      <c r="C30" s="79"/>
      <c r="D30" s="80"/>
      <c r="E30" s="80"/>
      <c r="F30" s="80"/>
      <c r="G30" s="71"/>
      <c r="H30" s="73"/>
    </row>
    <row r="31" spans="1:8" ht="15.75" thickBot="1" x14ac:dyDescent="0.3">
      <c r="A31" s="72"/>
      <c r="B31" s="71"/>
      <c r="C31" s="79"/>
      <c r="D31" s="80"/>
      <c r="E31" s="80"/>
      <c r="F31" s="80"/>
      <c r="G31" s="71"/>
      <c r="H31" s="73"/>
    </row>
    <row r="32" spans="1:8" s="7" customFormat="1" ht="27" thickBot="1" x14ac:dyDescent="0.45">
      <c r="A32" s="75"/>
      <c r="B32" s="86" t="s">
        <v>58</v>
      </c>
      <c r="C32" s="96">
        <f>(C19*F19)+(C20*F20)+(C21*F21)+F26+F27+F28</f>
        <v>0</v>
      </c>
      <c r="D32" s="83"/>
      <c r="E32" s="83"/>
      <c r="F32" s="83"/>
      <c r="G32" s="85"/>
      <c r="H32" s="77"/>
    </row>
    <row r="33" spans="1:8" x14ac:dyDescent="0.25">
      <c r="A33" s="72"/>
      <c r="B33" s="71"/>
      <c r="C33" s="71"/>
      <c r="D33" s="71"/>
      <c r="E33" s="71"/>
      <c r="F33" s="71"/>
      <c r="G33" s="71"/>
      <c r="H33" s="73"/>
    </row>
    <row r="34" spans="1:8" ht="15.75" thickBot="1" x14ac:dyDescent="0.3">
      <c r="A34" s="76"/>
      <c r="B34" s="84"/>
      <c r="C34" s="84"/>
      <c r="D34" s="84"/>
      <c r="E34" s="84"/>
      <c r="F34" s="84"/>
      <c r="G34" s="84"/>
      <c r="H34" s="87"/>
    </row>
    <row r="36" spans="1:8" ht="15.75" thickBot="1" x14ac:dyDescent="0.3"/>
    <row r="37" spans="1:8" ht="36" x14ac:dyDescent="0.55000000000000004">
      <c r="A37" s="56"/>
      <c r="B37" s="57" t="s">
        <v>59</v>
      </c>
      <c r="C37" s="57"/>
      <c r="D37" s="57"/>
      <c r="E37" s="57"/>
      <c r="F37" s="57"/>
      <c r="G37" s="57"/>
      <c r="H37" s="58"/>
    </row>
    <row r="38" spans="1:8" x14ac:dyDescent="0.25">
      <c r="A38" s="59"/>
      <c r="B38" s="60"/>
      <c r="C38" s="60"/>
      <c r="D38" s="60"/>
      <c r="E38" s="60"/>
      <c r="F38" s="60"/>
      <c r="G38" s="60"/>
      <c r="H38" s="61"/>
    </row>
    <row r="39" spans="1:8" x14ac:dyDescent="0.25">
      <c r="A39" s="72"/>
      <c r="B39" s="71"/>
      <c r="C39" s="71"/>
      <c r="D39" s="71"/>
      <c r="E39" s="71"/>
      <c r="F39" s="71"/>
      <c r="G39" s="71"/>
      <c r="H39" s="73"/>
    </row>
    <row r="40" spans="1:8" x14ac:dyDescent="0.25">
      <c r="A40" s="72"/>
      <c r="B40" s="74" t="s">
        <v>46</v>
      </c>
      <c r="C40" s="74"/>
      <c r="D40" s="74"/>
      <c r="E40" s="71"/>
      <c r="F40" s="74"/>
      <c r="G40" s="71"/>
      <c r="H40" s="73"/>
    </row>
    <row r="41" spans="1:8" ht="15" customHeight="1" x14ac:dyDescent="0.25">
      <c r="A41" s="72"/>
      <c r="B41" s="145"/>
      <c r="C41" s="146"/>
      <c r="D41" s="146"/>
      <c r="E41" s="146"/>
      <c r="F41" s="146"/>
      <c r="G41" s="147"/>
      <c r="H41" s="73"/>
    </row>
    <row r="42" spans="1:8" x14ac:dyDescent="0.25">
      <c r="A42" s="72"/>
      <c r="B42" s="144" t="s">
        <v>66</v>
      </c>
      <c r="C42" s="125"/>
      <c r="D42" s="125"/>
      <c r="E42" s="125"/>
      <c r="F42" s="125"/>
      <c r="G42" s="117"/>
      <c r="H42" s="73"/>
    </row>
    <row r="43" spans="1:8" ht="15" customHeight="1" x14ac:dyDescent="0.25">
      <c r="A43" s="72"/>
      <c r="B43" s="144"/>
      <c r="C43" s="125"/>
      <c r="D43" s="125"/>
      <c r="E43" s="125"/>
      <c r="F43" s="125"/>
      <c r="G43" s="117"/>
      <c r="H43" s="73"/>
    </row>
    <row r="44" spans="1:8" ht="15" customHeight="1" x14ac:dyDescent="0.25">
      <c r="A44" s="72"/>
      <c r="B44" s="144" t="s">
        <v>67</v>
      </c>
      <c r="C44" s="125"/>
      <c r="D44" s="125"/>
      <c r="E44" s="125"/>
      <c r="F44" s="125"/>
      <c r="G44" s="117"/>
      <c r="H44" s="73"/>
    </row>
    <row r="45" spans="1:8" ht="15" customHeight="1" x14ac:dyDescent="0.25">
      <c r="A45" s="72"/>
      <c r="B45" s="144"/>
      <c r="C45" s="125"/>
      <c r="D45" s="125"/>
      <c r="E45" s="125"/>
      <c r="F45" s="125"/>
      <c r="G45" s="117"/>
      <c r="H45" s="73"/>
    </row>
    <row r="46" spans="1:8" ht="15" customHeight="1" x14ac:dyDescent="0.25">
      <c r="A46" s="72"/>
      <c r="B46" s="144"/>
      <c r="C46" s="125"/>
      <c r="D46" s="125"/>
      <c r="E46" s="125"/>
      <c r="F46" s="125"/>
      <c r="G46" s="117"/>
      <c r="H46" s="73"/>
    </row>
    <row r="47" spans="1:8" ht="15" customHeight="1" x14ac:dyDescent="0.25">
      <c r="A47" s="72"/>
      <c r="B47" s="144"/>
      <c r="C47" s="125"/>
      <c r="D47" s="125"/>
      <c r="E47" s="125"/>
      <c r="F47" s="125"/>
      <c r="G47" s="117"/>
      <c r="H47" s="73"/>
    </row>
    <row r="48" spans="1:8" ht="15" customHeight="1" x14ac:dyDescent="0.25">
      <c r="A48" s="72"/>
      <c r="B48" s="144"/>
      <c r="C48" s="125"/>
      <c r="D48" s="125"/>
      <c r="E48" s="125"/>
      <c r="F48" s="125"/>
      <c r="G48" s="117"/>
      <c r="H48" s="73"/>
    </row>
    <row r="49" spans="1:8" ht="15" customHeight="1" x14ac:dyDescent="0.25">
      <c r="A49" s="72"/>
      <c r="B49" s="144"/>
      <c r="C49" s="125"/>
      <c r="D49" s="125"/>
      <c r="E49" s="125"/>
      <c r="F49" s="125"/>
      <c r="G49" s="117"/>
      <c r="H49" s="73"/>
    </row>
    <row r="50" spans="1:8" ht="15" customHeight="1" x14ac:dyDescent="0.25">
      <c r="A50" s="72"/>
      <c r="B50" s="144"/>
      <c r="C50" s="125"/>
      <c r="D50" s="125"/>
      <c r="E50" s="125"/>
      <c r="F50" s="125"/>
      <c r="G50" s="117"/>
      <c r="H50" s="73"/>
    </row>
    <row r="51" spans="1:8" x14ac:dyDescent="0.25">
      <c r="A51" s="72"/>
      <c r="B51" s="71"/>
      <c r="C51" s="71"/>
      <c r="D51" s="71"/>
      <c r="E51" s="71"/>
      <c r="F51" s="71"/>
      <c r="G51" s="71"/>
      <c r="H51" s="73"/>
    </row>
    <row r="52" spans="1:8" x14ac:dyDescent="0.25">
      <c r="A52" s="72"/>
      <c r="B52" s="71"/>
      <c r="C52" s="71"/>
      <c r="D52" s="71"/>
      <c r="E52" s="71"/>
      <c r="F52" s="71"/>
      <c r="G52" s="71"/>
      <c r="H52" s="73"/>
    </row>
    <row r="53" spans="1:8" x14ac:dyDescent="0.25">
      <c r="A53" s="72"/>
      <c r="B53" s="71"/>
      <c r="C53" s="71"/>
      <c r="D53" s="71"/>
      <c r="E53" s="71"/>
      <c r="F53" s="71"/>
      <c r="G53" s="71"/>
      <c r="H53" s="73"/>
    </row>
    <row r="54" spans="1:8" x14ac:dyDescent="0.25">
      <c r="A54" s="72"/>
      <c r="B54" s="71"/>
      <c r="C54" s="74" t="s">
        <v>47</v>
      </c>
      <c r="D54" s="74" t="s">
        <v>48</v>
      </c>
      <c r="E54" s="71"/>
      <c r="F54" s="74" t="s">
        <v>49</v>
      </c>
      <c r="G54" s="71"/>
      <c r="H54" s="73"/>
    </row>
    <row r="55" spans="1:8" x14ac:dyDescent="0.25">
      <c r="A55" s="72"/>
      <c r="B55" s="78" t="s">
        <v>50</v>
      </c>
      <c r="C55" s="88">
        <f t="shared" ref="C55:D57" si="0">C19</f>
        <v>0</v>
      </c>
      <c r="D55" s="89">
        <f t="shared" si="0"/>
        <v>0</v>
      </c>
      <c r="E55" s="71"/>
      <c r="F55" s="20"/>
      <c r="G55" s="71"/>
      <c r="H55" s="73"/>
    </row>
    <row r="56" spans="1:8" x14ac:dyDescent="0.25">
      <c r="A56" s="72"/>
      <c r="B56" s="78" t="s">
        <v>51</v>
      </c>
      <c r="C56" s="88">
        <f t="shared" si="0"/>
        <v>0</v>
      </c>
      <c r="D56" s="89">
        <f t="shared" si="0"/>
        <v>0</v>
      </c>
      <c r="E56" s="71"/>
      <c r="F56" s="20"/>
      <c r="G56" s="71"/>
      <c r="H56" s="73"/>
    </row>
    <row r="57" spans="1:8" x14ac:dyDescent="0.25">
      <c r="A57" s="72"/>
      <c r="B57" s="78" t="s">
        <v>52</v>
      </c>
      <c r="C57" s="88">
        <f t="shared" si="0"/>
        <v>0</v>
      </c>
      <c r="D57" s="89">
        <f t="shared" si="0"/>
        <v>0</v>
      </c>
      <c r="E57" s="71"/>
      <c r="F57" s="20"/>
      <c r="G57" s="71"/>
      <c r="H57" s="73"/>
    </row>
    <row r="58" spans="1:8" x14ac:dyDescent="0.25">
      <c r="A58" s="72"/>
      <c r="B58" s="71"/>
      <c r="C58" s="90"/>
      <c r="D58" s="71"/>
      <c r="E58" s="71"/>
      <c r="F58" s="80"/>
      <c r="G58" s="71"/>
      <c r="H58" s="73"/>
    </row>
    <row r="59" spans="1:8" x14ac:dyDescent="0.25">
      <c r="A59" s="72"/>
      <c r="B59" s="71"/>
      <c r="C59" s="90"/>
      <c r="D59" s="71"/>
      <c r="E59" s="71"/>
      <c r="F59" s="80"/>
      <c r="G59" s="71"/>
      <c r="H59" s="73"/>
    </row>
    <row r="60" spans="1:8" x14ac:dyDescent="0.25">
      <c r="A60" s="72"/>
      <c r="B60" s="71"/>
      <c r="C60" s="90"/>
      <c r="D60" s="71"/>
      <c r="E60" s="71"/>
      <c r="F60" s="80"/>
      <c r="G60" s="71"/>
      <c r="H60" s="73"/>
    </row>
    <row r="61" spans="1:8" x14ac:dyDescent="0.25">
      <c r="A61" s="72"/>
      <c r="B61" s="71"/>
      <c r="C61" s="74" t="s">
        <v>53</v>
      </c>
      <c r="D61" s="71"/>
      <c r="E61" s="71"/>
      <c r="F61" s="81" t="s">
        <v>54</v>
      </c>
      <c r="G61" s="71"/>
      <c r="H61" s="73"/>
    </row>
    <row r="62" spans="1:8" x14ac:dyDescent="0.25">
      <c r="A62" s="72"/>
      <c r="B62" s="78" t="str">
        <f>B26</f>
        <v>Materiaal en materieel</v>
      </c>
      <c r="C62" s="91">
        <f>C26</f>
        <v>0</v>
      </c>
      <c r="D62" s="71"/>
      <c r="E62" s="78" t="str">
        <f>E26</f>
        <v>Materiaal en materieel</v>
      </c>
      <c r="F62" s="22"/>
      <c r="G62" s="71"/>
      <c r="H62" s="73"/>
    </row>
    <row r="63" spans="1:8" x14ac:dyDescent="0.25">
      <c r="A63" s="72"/>
      <c r="B63" s="78" t="s">
        <v>56</v>
      </c>
      <c r="C63" s="91">
        <f>C27</f>
        <v>0</v>
      </c>
      <c r="D63" s="71"/>
      <c r="E63" s="78" t="s">
        <v>56</v>
      </c>
      <c r="F63" s="22"/>
      <c r="G63" s="71"/>
      <c r="H63" s="73"/>
    </row>
    <row r="64" spans="1:8" x14ac:dyDescent="0.25">
      <c r="A64" s="72"/>
      <c r="B64" s="78" t="s">
        <v>57</v>
      </c>
      <c r="C64" s="91">
        <f>C28</f>
        <v>0</v>
      </c>
      <c r="D64" s="71"/>
      <c r="E64" s="78" t="str">
        <f>E28</f>
        <v>Winst&amp;Risico</v>
      </c>
      <c r="F64" s="22"/>
      <c r="G64" s="71"/>
      <c r="H64" s="73"/>
    </row>
    <row r="65" spans="1:8" x14ac:dyDescent="0.25">
      <c r="A65" s="72"/>
      <c r="B65" s="71"/>
      <c r="C65" s="90"/>
      <c r="D65" s="71"/>
      <c r="E65" s="71"/>
      <c r="F65" s="71"/>
      <c r="G65" s="71"/>
      <c r="H65" s="73"/>
    </row>
    <row r="66" spans="1:8" x14ac:dyDescent="0.25">
      <c r="A66" s="72"/>
      <c r="B66" s="71"/>
      <c r="C66" s="90"/>
      <c r="D66" s="71"/>
      <c r="E66" s="71"/>
      <c r="F66" s="71"/>
      <c r="G66" s="71"/>
      <c r="H66" s="73"/>
    </row>
    <row r="67" spans="1:8" ht="15.75" thickBot="1" x14ac:dyDescent="0.3">
      <c r="A67" s="72"/>
      <c r="B67" s="71"/>
      <c r="C67" s="90"/>
      <c r="D67" s="71"/>
      <c r="E67" s="71"/>
      <c r="F67" s="71"/>
      <c r="G67" s="71"/>
      <c r="H67" s="73"/>
    </row>
    <row r="68" spans="1:8" ht="27" thickBot="1" x14ac:dyDescent="0.45">
      <c r="A68" s="75"/>
      <c r="B68" s="86" t="s">
        <v>60</v>
      </c>
      <c r="C68" s="96">
        <f>(C55*F55)+(C56*F56)+(C57*F57)+F62+F63+F64</f>
        <v>0</v>
      </c>
      <c r="D68" s="85"/>
      <c r="E68" s="85"/>
      <c r="F68" s="85"/>
      <c r="G68" s="85"/>
      <c r="H68" s="77"/>
    </row>
    <row r="69" spans="1:8" x14ac:dyDescent="0.25">
      <c r="A69" s="72"/>
      <c r="B69" s="71"/>
      <c r="C69" s="71"/>
      <c r="D69" s="71"/>
      <c r="E69" s="71"/>
      <c r="F69" s="71"/>
      <c r="G69" s="71"/>
      <c r="H69" s="73"/>
    </row>
    <row r="70" spans="1:8" ht="15.75" thickBot="1" x14ac:dyDescent="0.3">
      <c r="A70" s="76"/>
      <c r="B70" s="84"/>
      <c r="C70" s="84"/>
      <c r="D70" s="84"/>
      <c r="E70" s="84"/>
      <c r="F70" s="84"/>
      <c r="G70" s="84"/>
      <c r="H70" s="87"/>
    </row>
  </sheetData>
  <protectedRanges>
    <protectedRange algorithmName="SHA-512" hashValue="3meFFxipuZmwbpFZqQM8rKX/ag5wZHf2gOMMkYX+X0yKYyJcrhQIo0psYYDDrdwA/JKfQUmlOB+/4qcPT8e+2Q==" saltValue="+7FrFSapWdTZmxN7wHiocQ==" spinCount="100000" sqref="C55:F68" name="Bereik4"/>
    <protectedRange algorithmName="SHA-512" hashValue="/R4uKv1J9tJzgVQRer5vCWOHN7iuSUbuVDAHg5bZYxdTFa+IP7VQ5wmtDO+On0xUak9EBVD2N7lKH2SN0175oQ==" saltValue="/ep5XKGqav4x/0f47MUvAw==" spinCount="100000" sqref="C19:F32" name="Bereik3"/>
  </protectedRanges>
  <mergeCells count="19">
    <mergeCell ref="B9:G9"/>
    <mergeCell ref="B10:G10"/>
    <mergeCell ref="B8:G8"/>
    <mergeCell ref="B5:G5"/>
    <mergeCell ref="B6:G6"/>
    <mergeCell ref="B14:G14"/>
    <mergeCell ref="B13:G13"/>
    <mergeCell ref="B11:G11"/>
    <mergeCell ref="B12:G12"/>
    <mergeCell ref="B41:G41"/>
    <mergeCell ref="B47:G47"/>
    <mergeCell ref="B48:G48"/>
    <mergeCell ref="B49:G49"/>
    <mergeCell ref="B50:G50"/>
    <mergeCell ref="B42:G42"/>
    <mergeCell ref="B43:G43"/>
    <mergeCell ref="B44:G44"/>
    <mergeCell ref="B45:G45"/>
    <mergeCell ref="B46:G4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C0EA6-8A4D-4CF2-90CE-BC51DF54DFD1}">
  <dimension ref="A1"/>
  <sheetViews>
    <sheetView workbookViewId="0">
      <selection activeCell="A2" sqref="A2"/>
    </sheetView>
  </sheetViews>
  <sheetFormatPr defaultRowHeight="15" x14ac:dyDescent="0.25"/>
  <cols>
    <col min="1" max="1" width="114.42578125" bestFit="1" customWidth="1"/>
  </cols>
  <sheetData>
    <row r="1" spans="1:1" s="5" customFormat="1" ht="36" x14ac:dyDescent="0.55000000000000004">
      <c r="A1" s="56" t="s">
        <v>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6630E-6D06-4371-937A-70F63FFD58E0}">
  <dimension ref="A1"/>
  <sheetViews>
    <sheetView workbookViewId="0">
      <selection activeCell="A2" sqref="A2"/>
    </sheetView>
  </sheetViews>
  <sheetFormatPr defaultRowHeight="15" x14ac:dyDescent="0.25"/>
  <cols>
    <col min="1" max="1" width="114.42578125" bestFit="1" customWidth="1"/>
  </cols>
  <sheetData>
    <row r="1" spans="1:1" s="5" customFormat="1" ht="36" x14ac:dyDescent="0.55000000000000004">
      <c r="A1" s="56" t="s">
        <v>61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13D3B3C4A85C47A5BC7F976B9768AD" ma:contentTypeVersion="12" ma:contentTypeDescription="Een nieuw document maken." ma:contentTypeScope="" ma:versionID="c8bd2ff4b045ff2b39a2717b25781fc5">
  <xsd:schema xmlns:xsd="http://www.w3.org/2001/XMLSchema" xmlns:xs="http://www.w3.org/2001/XMLSchema" xmlns:p="http://schemas.microsoft.com/office/2006/metadata/properties" xmlns:ns2="2c337c07-5d65-4f14-a649-92618fa77765" xmlns:ns3="8d176eaa-f6ab-4fe2-91b8-2f2ce6dd73bc" targetNamespace="http://schemas.microsoft.com/office/2006/metadata/properties" ma:root="true" ma:fieldsID="2225a447f39390b479d1d2304b36422e" ns2:_="" ns3:_="">
    <xsd:import namespace="2c337c07-5d65-4f14-a649-92618fa77765"/>
    <xsd:import namespace="8d176eaa-f6ab-4fe2-91b8-2f2ce6dd73b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337c07-5d65-4f14-a649-92618fa777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bc5d5907-a813-4078-b44d-db30010f707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d176eaa-f6ab-4fe2-91b8-2f2ce6dd73bc"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c46d630-76c8-4752-90c2-09fa49402617}" ma:internalName="TaxCatchAll" ma:showField="CatchAllData" ma:web="8d176eaa-f6ab-4fe2-91b8-2f2ce6dd73bc">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d176eaa-f6ab-4fe2-91b8-2f2ce6dd73bc" xsi:nil="true"/>
    <lcf76f155ced4ddcb4097134ff3c332f xmlns="2c337c07-5d65-4f14-a649-92618fa7776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D9285F-431D-435B-90B4-2EAEB3C084A8}"/>
</file>

<file path=customXml/itemProps2.xml><?xml version="1.0" encoding="utf-8"?>
<ds:datastoreItem xmlns:ds="http://schemas.openxmlformats.org/officeDocument/2006/customXml" ds:itemID="{FEC79510-BD7E-4A14-8104-8263E07B79D1}">
  <ds:schemaRefs>
    <ds:schemaRef ds:uri="http://purl.org/dc/elements/1.1/"/>
    <ds:schemaRef ds:uri="http://schemas.microsoft.com/office/2006/metadata/properties"/>
    <ds:schemaRef ds:uri="http://purl.org/dc/terms/"/>
    <ds:schemaRef ds:uri="8d176eaa-f6ab-4fe2-91b8-2f2ce6dd73bc"/>
    <ds:schemaRef ds:uri="http://schemas.microsoft.com/office/2006/documentManagement/types"/>
    <ds:schemaRef ds:uri="2c337c07-5d65-4f14-a649-92618fa77765"/>
    <ds:schemaRef ds:uri="http://schemas.microsoft.com/office/infopath/2007/PartnerControls"/>
    <ds:schemaRef ds:uri="http://schemas.openxmlformats.org/package/2006/metadata/core-properties"/>
    <ds:schemaRef ds:uri="http://www.w3.org/XML/1998/namespace"/>
    <ds:schemaRef ds:uri="http://purl.org/dc/dcmitype/"/>
    <ds:schemaRef ds:uri="cc007925-982f-4a61-960a-b272c8015438"/>
    <ds:schemaRef ds:uri="bcd5e100-3703-4e8e-81ba-337280061022"/>
  </ds:schemaRefs>
</ds:datastoreItem>
</file>

<file path=customXml/itemProps3.xml><?xml version="1.0" encoding="utf-8"?>
<ds:datastoreItem xmlns:ds="http://schemas.openxmlformats.org/officeDocument/2006/customXml" ds:itemID="{39639C42-915C-4B48-AC66-ABB975FEB1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Prijzenblad</vt:lpstr>
      <vt:lpstr>Installaties</vt:lpstr>
      <vt:lpstr>Cases</vt:lpstr>
      <vt:lpstr>Open Begroting Case 2</vt:lpstr>
      <vt:lpstr>Open Begroting Case 1</vt:lpstr>
    </vt:vector>
  </TitlesOfParts>
  <Manager/>
  <Company>Anculus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Alwin Roijen</dc:creator>
  <cp:keywords/>
  <dc:description/>
  <cp:lastModifiedBy>Gaston Vrancken | VBS International</cp:lastModifiedBy>
  <cp:revision/>
  <dcterms:created xsi:type="dcterms:W3CDTF">2014-01-30T07:44:22Z</dcterms:created>
  <dcterms:modified xsi:type="dcterms:W3CDTF">2024-04-29T15:21:24Z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0x010100E313D3B3C4A85C47A5BC7F976B9768AD</vt:lpwstr>
  </property>
  <property fmtid="{D5CDD505-2E9C-101B-9397-08002B2CF9AE}" pid="3" name="MediaServiceImageTags">
    <vt:lpwstr/>
  </property>
</Properties>
</file>