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svovnu.sharepoint.com/teams/AanbestedingeerstelijnRSR/Gedeelde documenten/Documentatie aanbesteding/Definitieve versie_Documenten publicatie aanbesteding/"/>
    </mc:Choice>
  </mc:AlternateContent>
  <xr:revisionPtr revIDLastSave="0" documentId="8_{9169C0F4-A2E7-44AC-B093-74AA85CED503}" xr6:coauthVersionLast="47" xr6:coauthVersionMax="47" xr10:uidLastSave="{00000000-0000-0000-0000-000000000000}"/>
  <workbookProtection workbookAlgorithmName="SHA-512" workbookHashValue="dGj7WZshA07dwpBOAYTNigO+HUErxcHtRZ541LwXbnkNpNNNxyT4y0wNJe5t3Sn9sYT0YYj2BldynMJVlhbLGA==" workbookSaltValue="gCO6j22UvLJ0VZdfPDYPdQ==" workbookSpinCount="100000" lockStructure="1"/>
  <bookViews>
    <workbookView xWindow="-108" yWindow="-108" windowWidth="23256" windowHeight="12456" activeTab="2" xr2:uid="{00000000-000D-0000-FFFF-FFFF00000000}"/>
  </bookViews>
  <sheets>
    <sheet name="Context &amp; aannames" sheetId="5" r:id="rId1"/>
    <sheet name="Aantallen 2022 en 2023" sheetId="6" r:id="rId2"/>
    <sheet name="Prijzenblad" sheetId="4" r:id="rId3"/>
  </sheets>
  <definedNames>
    <definedName name="_xlnm.Print_Area" localSheetId="2">Prijzenblad!$A$1:$H$82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5" i="4" l="1"/>
  <c r="E76" i="4"/>
  <c r="E77" i="4"/>
  <c r="E78" i="4"/>
  <c r="E79" i="4"/>
  <c r="D79" i="4"/>
  <c r="D78" i="4"/>
  <c r="D77" i="4"/>
  <c r="D76" i="4"/>
  <c r="D75" i="4"/>
  <c r="F72" i="4"/>
  <c r="D69" i="4"/>
  <c r="F69" i="4" s="1"/>
  <c r="D66" i="4"/>
  <c r="F66" i="4" s="1"/>
  <c r="D62" i="4"/>
  <c r="F62" i="4" s="1"/>
  <c r="D61" i="4"/>
  <c r="F61" i="4" s="1"/>
  <c r="D60" i="4"/>
  <c r="F60" i="4" s="1"/>
  <c r="D59" i="4"/>
  <c r="F59" i="4" s="1"/>
  <c r="D58" i="4"/>
  <c r="F58" i="4" s="1"/>
  <c r="D57" i="4"/>
  <c r="F57" i="4" s="1"/>
  <c r="K16" i="6"/>
  <c r="J16" i="6"/>
  <c r="D16" i="6"/>
  <c r="C16" i="6"/>
  <c r="C17" i="6" s="1"/>
  <c r="N15" i="6"/>
  <c r="P15" i="6" s="1"/>
  <c r="M15" i="6"/>
  <c r="O15" i="6" s="1"/>
  <c r="K15" i="6"/>
  <c r="J15" i="6"/>
  <c r="F15" i="6"/>
  <c r="E15" i="6"/>
  <c r="N14" i="6"/>
  <c r="M14" i="6"/>
  <c r="O14" i="6" s="1"/>
  <c r="K14" i="6"/>
  <c r="J14" i="6"/>
  <c r="F14" i="6"/>
  <c r="E14" i="6"/>
  <c r="N13" i="6"/>
  <c r="P13" i="6" s="1"/>
  <c r="M13" i="6"/>
  <c r="O13" i="6" s="1"/>
  <c r="K13" i="6"/>
  <c r="J13" i="6"/>
  <c r="F13" i="6"/>
  <c r="E13" i="6"/>
  <c r="N12" i="6"/>
  <c r="M12" i="6"/>
  <c r="O12" i="6" s="1"/>
  <c r="K12" i="6"/>
  <c r="J12" i="6"/>
  <c r="F12" i="6"/>
  <c r="E12" i="6"/>
  <c r="N11" i="6"/>
  <c r="M11" i="6"/>
  <c r="O11" i="6" s="1"/>
  <c r="K11" i="6"/>
  <c r="J11" i="6"/>
  <c r="F11" i="6"/>
  <c r="E11" i="6"/>
  <c r="N10" i="6"/>
  <c r="M10" i="6"/>
  <c r="O10" i="6" s="1"/>
  <c r="K10" i="6"/>
  <c r="J10" i="6"/>
  <c r="F10" i="6"/>
  <c r="E10" i="6"/>
  <c r="N9" i="6"/>
  <c r="M9" i="6"/>
  <c r="O9" i="6" s="1"/>
  <c r="K9" i="6"/>
  <c r="J9" i="6"/>
  <c r="F9" i="6"/>
  <c r="E9" i="6"/>
  <c r="N8" i="6"/>
  <c r="M8" i="6"/>
  <c r="O8" i="6" s="1"/>
  <c r="K8" i="6"/>
  <c r="J8" i="6"/>
  <c r="F8" i="6"/>
  <c r="E8" i="6"/>
  <c r="N7" i="6"/>
  <c r="M7" i="6"/>
  <c r="O7" i="6" s="1"/>
  <c r="K7" i="6"/>
  <c r="J7" i="6"/>
  <c r="F7" i="6"/>
  <c r="E7" i="6"/>
  <c r="N6" i="6"/>
  <c r="M6" i="6"/>
  <c r="O6" i="6" s="1"/>
  <c r="K6" i="6"/>
  <c r="J6" i="6"/>
  <c r="F6" i="6"/>
  <c r="E6" i="6"/>
  <c r="N5" i="6"/>
  <c r="M5" i="6"/>
  <c r="O5" i="6" s="1"/>
  <c r="K5" i="6"/>
  <c r="J5" i="6"/>
  <c r="F5" i="6"/>
  <c r="E5" i="6"/>
  <c r="N4" i="6"/>
  <c r="N16" i="6" s="1"/>
  <c r="M4" i="6"/>
  <c r="M16" i="6" s="1"/>
  <c r="K4" i="6"/>
  <c r="J4" i="6"/>
  <c r="F4" i="6"/>
  <c r="E4" i="6"/>
  <c r="F76" i="4" l="1"/>
  <c r="F78" i="4"/>
  <c r="F79" i="4"/>
  <c r="F77" i="4"/>
  <c r="F75" i="4"/>
  <c r="P8" i="6"/>
  <c r="P10" i="6"/>
  <c r="P14" i="6"/>
  <c r="P5" i="6"/>
  <c r="P9" i="6"/>
  <c r="P11" i="6"/>
  <c r="P7" i="6"/>
  <c r="F16" i="6"/>
  <c r="P6" i="6"/>
  <c r="P12" i="6"/>
  <c r="O16" i="6"/>
  <c r="M17" i="6"/>
  <c r="P16" i="6"/>
  <c r="E16" i="6"/>
  <c r="O4" i="6"/>
  <c r="P4" i="6"/>
  <c r="F81" i="4" l="1"/>
</calcChain>
</file>

<file path=xl/sharedStrings.xml><?xml version="1.0" encoding="utf-8"?>
<sst xmlns="http://schemas.openxmlformats.org/spreadsheetml/2006/main" count="173" uniqueCount="127">
  <si>
    <t>Context</t>
  </si>
  <si>
    <t>1.</t>
  </si>
  <si>
    <t>Het aantal contacten waarvoor een student contact zoekt met het KCC neemt in de loop van de tijd af.</t>
  </si>
  <si>
    <t>2.</t>
  </si>
  <si>
    <t>3.</t>
  </si>
  <si>
    <t>4.</t>
  </si>
  <si>
    <t>De gemiddelde afhandeltijd per contact neemt af.</t>
  </si>
  <si>
    <t>5.</t>
  </si>
  <si>
    <r>
      <t xml:space="preserve">Er wordt bij aanvang uitgegaan van een gemiddelde afhandeltijd van </t>
    </r>
    <r>
      <rPr>
        <sz val="11"/>
        <rFont val="Calibri"/>
        <family val="2"/>
        <scheme val="minor"/>
      </rPr>
      <t>350 seconden</t>
    </r>
    <r>
      <rPr>
        <sz val="11"/>
        <color theme="1"/>
        <rFont val="Calibri"/>
        <family val="2"/>
        <scheme val="minor"/>
      </rPr>
      <t>, hierin is een mix van alle huidige kanalen meegenomen.</t>
    </r>
  </si>
  <si>
    <t>De inschrijver heeft de vrijheid het tarief per contact aan te passen naar mate het verwachtte volume lager wordt.</t>
  </si>
  <si>
    <t>Implementatie kosten</t>
  </si>
  <si>
    <t>Onderbouwing van deze kosten dient te worden gegeven in de beantwoording van onderdeel K1.</t>
  </si>
  <si>
    <t>Projectmanagement</t>
  </si>
  <si>
    <t>Inschrijver</t>
  </si>
  <si>
    <t>Naam organisatie</t>
  </si>
  <si>
    <t>Vertegenwoordiger</t>
  </si>
  <si>
    <t>Datum</t>
  </si>
  <si>
    <t>Handtekening</t>
  </si>
  <si>
    <t>Toelichting prijzenblad</t>
  </si>
  <si>
    <t>Alle vakken met deze kleur dienen door inschrijver gevuld te worden.</t>
  </si>
  <si>
    <t>Het indienen van een irreële of manipulatieve inschrijving kan leiden tot uitsluiting: Inschrijvers mogen (per item/eenheid) geen prijzen indienen die de gunningsystematiek manipuleren. Inschrijvers dienen per item/ eenheid een op zichzelf beschouwd realistische prijs aan te bieden. Ten aanzien van de volgende prijzen bestaat het vermoeden dat deze onrealistisch zijn:
negatieve prijzen; prijzen van 0 euro; abnormaal lage prijzen.</t>
  </si>
  <si>
    <t>Nr.</t>
  </si>
  <si>
    <t>Toelichting</t>
  </si>
  <si>
    <t>Prijzen</t>
  </si>
  <si>
    <t xml:space="preserve">Beheerkosten </t>
  </si>
  <si>
    <t xml:space="preserve">Geef het integrale tarief voor de genoemde activiteiten op maandbasis.
</t>
  </si>
  <si>
    <t xml:space="preserve">Tarief per maand </t>
  </si>
  <si>
    <t>Prijs per gebruiker per maand</t>
  </si>
  <si>
    <t>Implementatiekosten</t>
  </si>
  <si>
    <t>Prijs</t>
  </si>
  <si>
    <t>Geef het integrale tarief voor de implementatie</t>
  </si>
  <si>
    <t>Kosten voor het implementatieplan, zoals gevraagd in onderdeel K1 van deze aanbesteding.
Onderbouwing van deze kosten dient te worden gegeven in de beantwoording van onderdeel K1.</t>
  </si>
  <si>
    <t>Totaalbedrag</t>
  </si>
  <si>
    <t>Contact staffels (per jaar)</t>
  </si>
  <si>
    <t>Ondergrens</t>
  </si>
  <si>
    <t>Bovengrens</t>
  </si>
  <si>
    <t>Migratiekosten</t>
  </si>
  <si>
    <t>Uurtarieven</t>
  </si>
  <si>
    <t>Training</t>
  </si>
  <si>
    <t>Trainings fee te trainen medewerkers</t>
  </si>
  <si>
    <t>Kennisbank</t>
  </si>
  <si>
    <t>Inrichten telefonie &amp; CRM omgeving</t>
  </si>
  <si>
    <t>Contactaanbod (mix van contactkanalen telefonische calls en e-mails)</t>
  </si>
  <si>
    <t>Tarief call/e-mail</t>
  </si>
  <si>
    <t>Contactstaffels 
(totaalaantal calls en/of e-mails per maand)</t>
  </si>
  <si>
    <r>
      <rPr>
        <sz val="11"/>
        <color theme="1"/>
        <rFont val="Calibri"/>
        <family val="2"/>
      </rPr>
      <t>≥</t>
    </r>
    <r>
      <rPr>
        <sz val="9.9"/>
        <color theme="1"/>
        <rFont val="Calibri"/>
        <family val="2"/>
      </rPr>
      <t xml:space="preserve"> </t>
    </r>
    <r>
      <rPr>
        <sz val="11"/>
        <color theme="1"/>
        <rFont val="Calibri"/>
        <family val="2"/>
        <scheme val="minor"/>
      </rPr>
      <t>26.900</t>
    </r>
  </si>
  <si>
    <t>&lt; 33.000</t>
  </si>
  <si>
    <t>≥ 33.000</t>
  </si>
  <si>
    <t>Geen</t>
  </si>
  <si>
    <t>RSR wil graag een partnership aangaan waarbij vanuit dezelfde uitgangspunten wordt bijgedragen aan de strategische focus 'operational excellence' en 'customer intimacy'.</t>
  </si>
  <si>
    <r>
      <rPr>
        <sz val="11"/>
        <color theme="1"/>
        <rFont val="Calibri"/>
        <family val="2"/>
      </rPr>
      <t>≥</t>
    </r>
    <r>
      <rPr>
        <sz val="9.9"/>
        <color theme="1"/>
        <rFont val="Calibri"/>
        <family val="2"/>
      </rPr>
      <t xml:space="preserve"> </t>
    </r>
    <r>
      <rPr>
        <sz val="11"/>
        <color theme="1"/>
        <rFont val="Calibri"/>
        <family val="2"/>
        <scheme val="minor"/>
      </rPr>
      <t>21.500</t>
    </r>
  </si>
  <si>
    <t>&lt; 26.900</t>
  </si>
  <si>
    <r>
      <rPr>
        <sz val="11"/>
        <color theme="1"/>
        <rFont val="Calibri"/>
        <family val="2"/>
      </rPr>
      <t>≥</t>
    </r>
    <r>
      <rPr>
        <sz val="9.9"/>
        <color theme="1"/>
        <rFont val="Calibri"/>
        <family val="2"/>
      </rPr>
      <t xml:space="preserve"> </t>
    </r>
    <r>
      <rPr>
        <sz val="11"/>
        <color theme="1"/>
        <rFont val="Calibri"/>
        <family val="2"/>
        <scheme val="minor"/>
      </rPr>
      <t>15.750</t>
    </r>
  </si>
  <si>
    <t>&lt; 21.500</t>
  </si>
  <si>
    <r>
      <rPr>
        <sz val="11"/>
        <color theme="1"/>
        <rFont val="Calibri"/>
        <family val="2"/>
      </rPr>
      <t>≥</t>
    </r>
    <r>
      <rPr>
        <sz val="9.9"/>
        <color theme="1"/>
        <rFont val="Calibri"/>
        <family val="2"/>
      </rPr>
      <t xml:space="preserve"> </t>
    </r>
    <r>
      <rPr>
        <sz val="11"/>
        <color theme="1"/>
        <rFont val="Calibri"/>
        <family val="2"/>
        <scheme val="minor"/>
      </rPr>
      <t>10.000</t>
    </r>
  </si>
  <si>
    <t>&lt; 10.000</t>
  </si>
  <si>
    <t>6.</t>
  </si>
  <si>
    <t>7.</t>
  </si>
  <si>
    <t>8.</t>
  </si>
  <si>
    <t>9.</t>
  </si>
  <si>
    <t>10.</t>
  </si>
  <si>
    <t>Staffels calls en/of e-mails</t>
  </si>
  <si>
    <t>Tarief per maand</t>
  </si>
  <si>
    <t>Maandtarief chatkanaal</t>
  </si>
  <si>
    <t xml:space="preserve">Geef het integrale tarief per maand voor operationele uitvoering en beheer van chatkanaal (livechat)
</t>
  </si>
  <si>
    <t>Livechat</t>
  </si>
  <si>
    <r>
      <t xml:space="preserve">Het gaat hier dus om alle beheerkosten voor alle systemen per gebruiker per maand. Denk hierbij aan CRM, telefonie, technische koppelingen, en evt. mailoplossing.
De kosten van de livechat systemen moeten hierin </t>
    </r>
    <r>
      <rPr>
        <b/>
        <sz val="11"/>
        <color theme="1"/>
        <rFont val="Calibri"/>
        <family val="2"/>
        <scheme val="minor"/>
      </rPr>
      <t>niet</t>
    </r>
    <r>
      <rPr>
        <sz val="11"/>
        <color theme="1"/>
        <rFont val="Calibri"/>
        <family val="2"/>
        <scheme val="minor"/>
      </rPr>
      <t xml:space="preserve"> worden meegenomen (zie bovenstaande tabel livechat).</t>
    </r>
  </si>
  <si>
    <t>Tarief per uur</t>
  </si>
  <si>
    <t>Aantal uren</t>
  </si>
  <si>
    <t>Gemiddeld</t>
  </si>
  <si>
    <t>calls</t>
  </si>
  <si>
    <t>e-mails</t>
  </si>
  <si>
    <t>Calls%</t>
  </si>
  <si>
    <t>e-mails%</t>
  </si>
  <si>
    <t>Jan</t>
  </si>
  <si>
    <t>feb</t>
  </si>
  <si>
    <t>Mrt</t>
  </si>
  <si>
    <t>Apr</t>
  </si>
  <si>
    <t>Mei</t>
  </si>
  <si>
    <t>Jun</t>
  </si>
  <si>
    <t>Jul</t>
  </si>
  <si>
    <t>Aug</t>
  </si>
  <si>
    <t>Sep</t>
  </si>
  <si>
    <t>Okt</t>
  </si>
  <si>
    <t>Nov</t>
  </si>
  <si>
    <t>Dec</t>
  </si>
  <si>
    <t>totaal</t>
  </si>
  <si>
    <t>Totaal calls + e-mails</t>
  </si>
  <si>
    <t xml:space="preserve">RSR heeft geen cijfers voor aantallen chat sessies. De aanname is dat dit 5% op jaarbasis van de contacten betreft. Inschrijver wordt gevraagd om op basis van deze aanname een prijs per maand voor de chatkanaal af te geven.
RSR zal met inschrijver  6 maanden na start van de operationele dienstverlening op basis van een onderbouwde prijscalculatie van de inschrijver dit tarief evalueren en, indien nodig, naar redelijkheid aanpassen.
Voor de daarop volgende jaren geldt dat bijstelling van de maandprijs voor de chat één keer per kalenderjaar plaatsvindt op basis van jaarvolume gerealiseerde contactmomenten (chats). Dit moment zal in afstemming tussen RSR en inschrijver tijdens de implementatie worden vastgesteld.  Eventuele aanpassing van het maandtarief voor chats zal in overleg tussen RSR en inschrijver naar redelijkheid worden vastgesteld, op basis van een onderbouwde kostencalculatie van de inschrijver.
</t>
  </si>
  <si>
    <t>Het hogere bedrag per contact wordt alleen in rekening gebracht voor die contacten die in de lagere bandbreedte vallen.</t>
  </si>
  <si>
    <t>Berekening hiervan vindt plaats aan het einde van het jaar en kan dan eenmalig worden verrekend.</t>
  </si>
  <si>
    <t>Nieuwe structurele prijs per contact is alleen van toepassing bij structureel lager contactaanbod.</t>
  </si>
  <si>
    <t>Voorwaarde voor daadwerkelijke verandering in het tarief is uiteraard dat de kwaliteit van de dienstverlening voldoet aan de gemaakte SLA afspraken.</t>
  </si>
  <si>
    <r>
      <t xml:space="preserve">Hierin moeten </t>
    </r>
    <r>
      <rPr>
        <i/>
        <sz val="11"/>
        <color theme="1"/>
        <rFont val="Calibri"/>
        <family val="2"/>
        <scheme val="minor"/>
      </rPr>
      <t>minimaal</t>
    </r>
    <r>
      <rPr>
        <sz val="11"/>
        <color theme="1"/>
        <rFont val="Calibri"/>
        <family val="2"/>
        <scheme val="minor"/>
      </rPr>
      <t xml:space="preserve"> een aantal componenten worden meegenomen die inherent zijn aan voldoen aan PvE.</t>
    </r>
  </si>
  <si>
    <t>RSR verwacht voor deze componenten een uurtarief en een inschatting het het aantal uren wat hiervoor ingezet moet worden.</t>
  </si>
  <si>
    <t>Voor deze inschrijving werken we met een verwacht totaal bedrag. In werkelijkheid wordt dit op basis van nacalculatie berekend en zal uren inzet met RSR vooraf worden afgestemd.</t>
  </si>
  <si>
    <t>Training | uren van de trainer tijdens de train-de-trainer, maken trainingsmateriaal voor diverse systemen (CRM-Kennismanagement_etc) en voor communicatie training.</t>
  </si>
  <si>
    <r>
      <t xml:space="preserve">Training | uurtarief van de te trainen medewerkers voor max 40 uur (max 5 trainingsdagen </t>
    </r>
    <r>
      <rPr>
        <sz val="11"/>
        <color theme="1"/>
        <rFont val="Calibri"/>
        <family val="2"/>
      </rPr>
      <t>à 8 uur)</t>
    </r>
    <r>
      <rPr>
        <sz val="11"/>
        <color theme="1"/>
        <rFont val="Calibri"/>
        <family val="2"/>
        <scheme val="minor"/>
      </rPr>
      <t>.</t>
    </r>
  </si>
  <si>
    <t>Kennisbank | vullen van de kennisbank met informatie van RSR, inrichten beslisbomen, etc.</t>
  </si>
  <si>
    <t>Inrichten telefonie &amp; CRM omgeving | advies nummer plan, inrichten in platform, CRM inrichten met logcategorien en andere relevante velden, nabouwen chatbot &amp; inrichten chat kanaal.</t>
  </si>
  <si>
    <t xml:space="preserve">Het voortdurende stimuleren van studenten om gebruik te maken van de digitale kanalen is onderdeel van die focus. Wanneer de partner hier een even zo grote bijdrage in levert resulteert dat op termijn in afname van het aantal contacten naar het KCC. </t>
  </si>
  <si>
    <t>De contactmix over de verschillende kanalen is %call = 95% en /% e-mail is 5%.
RSR vraagt één tarief voor call en/of e-mail (het gaat hier dus om een gecombineerd tarief)
RSR streeft naar vermindering van eenvoudige contacten (zie ook document "RSR Visie Klantenservice").
D.m.v. staffels kan de inschrijver differentieren in de prijs. Staffel 7 is hierbij gebaseerd op het te verwachten totaalvolume van contacten (e-mails en/of calls) op jaarbasis.
Bijstelling van de prijs vind één keer per kalenderjaar plaats op basis van jaarvolume gerealiseerde contactmomenten (aantal gerealiseerde calls + e-mails). Dit moment zal in afstemming tussen RSR en inschrijver tijdens de implementatie worden vastgesteld.</t>
  </si>
  <si>
    <t>Het gaat hier om een integraal tarief inclusief invulling van de chatservice en beheer van betreffende chatsystemen.</t>
  </si>
  <si>
    <t>&lt; 15.750</t>
  </si>
  <si>
    <t>Calculatie berekening</t>
  </si>
  <si>
    <t>Op basis van de door de inschrijver ingevulde prijzen wordt in de onderstaand tabel een totaalprijs berekend.</t>
  </si>
  <si>
    <t>Staffel 1</t>
  </si>
  <si>
    <t>Staffel 2</t>
  </si>
  <si>
    <t>Staffel 3</t>
  </si>
  <si>
    <t>Staffel 4</t>
  </si>
  <si>
    <t>Staffel 5</t>
  </si>
  <si>
    <t>Staffel 6</t>
  </si>
  <si>
    <t>Aantallen (fictief)</t>
  </si>
  <si>
    <t>Prijs aanbieding</t>
  </si>
  <si>
    <t>De genoemde aantallen zijn fictief en dienen alleen als basis voor de calculatie. BTW wordt in de berekening buiten beschouwing gelaten.</t>
  </si>
  <si>
    <t>Bedrag (aantal * prijs aanbieding)</t>
  </si>
  <si>
    <t>Operationele uitvoering en beheer van chatkanaal (livechat)</t>
  </si>
  <si>
    <t>Aan maanden (fictief)</t>
  </si>
  <si>
    <t>Beheerkosten systemen (exclusief livechat)</t>
  </si>
  <si>
    <t>Aantal</t>
  </si>
  <si>
    <t>Kosten implementatie</t>
  </si>
  <si>
    <t>Aantal aanbieding</t>
  </si>
  <si>
    <t>Prijs (aantal maanden * prijs aanbieding)</t>
  </si>
  <si>
    <t>Berekende totaalprijs aanbieding</t>
  </si>
  <si>
    <t>Prijs (aantal * prijs aanbieding)</t>
  </si>
  <si>
    <t>De berekende totaalprijs aanbieding dient alleen als instrument ter beoordeling van de prijzen van de inschrijver in het kader van deze aanbesteding.</t>
  </si>
  <si>
    <t xml:space="preserve">Alle vermelde prijzen en tarieven dienen gesteld te zijn in euro’s, exclusief BTW. De door u aangeboden prijzen en tarieven dienen inclusief overige belastingen en/of heffingen te zijn. De prijzen worden aangeboden in twee decimalen. De door u ingevulde prijzen zijn all-in prijzen. Dat houdt in dat de kosten voor het gebruik van het CRM, het meewerken aan de audit, het beschikbaar stellen van rapportges en alle andere gestelde eisen verdisconteerd zijn in de prijzen.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</si>
</sst>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 #,##0.00"/>
  </numFmts>
  <fonts count="13" x14ac:knownFonts="1">
    <font>
      <sz val="11"/>
      <color theme="1"/>
      <name val="Calibri"/>
      <family val="2"/>
      <scheme val="minor"/>
    </font>
    <font>
      <sz val="10"/>
      <name val="Arial"/>
      <family val="2"/>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font>
    <font>
      <i/>
      <sz val="11"/>
      <color theme="1"/>
      <name val="Calibri"/>
      <family val="2"/>
      <scheme val="minor"/>
    </font>
    <font>
      <sz val="11"/>
      <name val="Calibri"/>
      <family val="2"/>
      <scheme val="minor"/>
    </font>
    <font>
      <sz val="9.9"/>
      <color theme="1"/>
      <name val="Calibri"/>
      <family val="2"/>
    </font>
    <font>
      <b/>
      <u/>
      <sz val="11"/>
      <color theme="1"/>
      <name val="Calibri"/>
      <family val="2"/>
      <scheme val="minor"/>
    </font>
    <font>
      <sz val="8"/>
      <name val="Calibri"/>
      <family val="2"/>
      <scheme val="minor"/>
    </font>
    <font>
      <b/>
      <sz val="16"/>
      <color theme="0"/>
      <name val="Calibri"/>
      <family val="2"/>
      <scheme val="minor"/>
    </font>
    <font>
      <sz val="16"/>
      <color theme="1"/>
      <name val="Calibri"/>
      <family val="2"/>
      <scheme val="minor"/>
    </font>
  </fonts>
  <fills count="7">
    <fill>
      <patternFill patternType="none"/>
    </fill>
    <fill>
      <patternFill patternType="gray125"/>
    </fill>
    <fill>
      <patternFill patternType="solid">
        <fgColor theme="1" tint="0.499984740745262"/>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thin">
        <color indexed="64"/>
      </top>
      <bottom style="thin">
        <color indexed="64"/>
      </bottom>
      <diagonal/>
    </border>
    <border>
      <left/>
      <right/>
      <top style="thin">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2">
    <xf numFmtId="0" fontId="0" fillId="0" borderId="0"/>
    <xf numFmtId="0" fontId="1" fillId="0" borderId="0"/>
  </cellStyleXfs>
  <cellXfs count="122">
    <xf numFmtId="0" fontId="0" fillId="0" borderId="0" xfId="0"/>
    <xf numFmtId="0" fontId="0" fillId="3" borderId="6" xfId="0" applyFill="1" applyBorder="1" applyProtection="1">
      <protection locked="0"/>
    </xf>
    <xf numFmtId="0" fontId="0" fillId="3" borderId="8" xfId="0" applyFill="1" applyBorder="1" applyAlignment="1" applyProtection="1">
      <alignment horizontal="left" vertical="top"/>
      <protection locked="0"/>
    </xf>
    <xf numFmtId="0" fontId="0" fillId="0" borderId="0" xfId="0" applyAlignment="1">
      <alignment horizontal="center"/>
    </xf>
    <xf numFmtId="0" fontId="2" fillId="2" borderId="9" xfId="0" applyFont="1" applyFill="1" applyBorder="1"/>
    <xf numFmtId="0" fontId="4" fillId="2" borderId="10" xfId="0" applyFont="1" applyFill="1" applyBorder="1"/>
    <xf numFmtId="0" fontId="0" fillId="0" borderId="5" xfId="0" applyBorder="1"/>
    <xf numFmtId="0" fontId="0" fillId="0" borderId="7" xfId="0" applyBorder="1" applyAlignment="1">
      <alignment vertical="top"/>
    </xf>
    <xf numFmtId="0" fontId="0" fillId="0" borderId="0" xfId="0" applyAlignment="1">
      <alignment vertical="top"/>
    </xf>
    <xf numFmtId="0" fontId="2" fillId="2" borderId="13" xfId="0" applyFont="1" applyFill="1" applyBorder="1"/>
    <xf numFmtId="0" fontId="0" fillId="4" borderId="0" xfId="0" applyFill="1" applyAlignment="1">
      <alignment horizontal="left" vertical="top" wrapText="1"/>
    </xf>
    <xf numFmtId="0" fontId="2" fillId="2" borderId="11" xfId="0" applyFont="1" applyFill="1" applyBorder="1" applyAlignment="1">
      <alignment wrapText="1"/>
    </xf>
    <xf numFmtId="0" fontId="3" fillId="0" borderId="0" xfId="0" applyFont="1" applyAlignment="1">
      <alignment horizontal="center"/>
    </xf>
    <xf numFmtId="0" fontId="0" fillId="0" borderId="1" xfId="0" applyBorder="1" applyAlignment="1">
      <alignment horizontal="center"/>
    </xf>
    <xf numFmtId="3" fontId="0" fillId="0" borderId="1" xfId="0" applyNumberFormat="1" applyBorder="1" applyAlignment="1">
      <alignment horizontal="left"/>
    </xf>
    <xf numFmtId="3" fontId="5" fillId="0" borderId="1" xfId="0" applyNumberFormat="1" applyFont="1" applyBorder="1" applyAlignment="1">
      <alignment horizontal="left"/>
    </xf>
    <xf numFmtId="165" fontId="0" fillId="0" borderId="0" xfId="0" applyNumberFormat="1" applyAlignment="1">
      <alignment horizontal="center"/>
    </xf>
    <xf numFmtId="0" fontId="3" fillId="4" borderId="0" xfId="0" applyFont="1" applyFill="1" applyAlignment="1">
      <alignment horizontal="center" vertical="center"/>
    </xf>
    <xf numFmtId="3" fontId="0" fillId="0" borderId="0" xfId="0" applyNumberFormat="1" applyAlignment="1">
      <alignment horizontal="left"/>
    </xf>
    <xf numFmtId="3" fontId="5" fillId="0" borderId="0" xfId="0" applyNumberFormat="1" applyFont="1" applyAlignment="1">
      <alignment horizontal="left"/>
    </xf>
    <xf numFmtId="0" fontId="2" fillId="2" borderId="4" xfId="0" applyFont="1" applyFill="1" applyBorder="1"/>
    <xf numFmtId="0" fontId="2" fillId="2" borderId="11" xfId="0" applyFont="1" applyFill="1" applyBorder="1"/>
    <xf numFmtId="0" fontId="2" fillId="2" borderId="11" xfId="0" applyFont="1" applyFill="1" applyBorder="1" applyAlignment="1">
      <alignment horizontal="center"/>
    </xf>
    <xf numFmtId="0" fontId="2" fillId="0" borderId="0" xfId="0" applyFont="1" applyAlignment="1">
      <alignment horizontal="center"/>
    </xf>
    <xf numFmtId="0" fontId="0" fillId="4" borderId="5" xfId="0" applyFill="1" applyBorder="1"/>
    <xf numFmtId="0" fontId="0" fillId="4" borderId="1" xfId="0" applyFill="1" applyBorder="1" applyAlignment="1">
      <alignment vertical="top" wrapText="1"/>
    </xf>
    <xf numFmtId="0" fontId="0" fillId="4" borderId="1" xfId="0" applyFill="1" applyBorder="1" applyAlignment="1">
      <alignment horizontal="center" vertical="top"/>
    </xf>
    <xf numFmtId="0" fontId="0" fillId="0" borderId="0" xfId="0" applyAlignment="1">
      <alignment horizontal="center" vertical="top"/>
    </xf>
    <xf numFmtId="164" fontId="0" fillId="0" borderId="0" xfId="0" applyNumberFormat="1" applyAlignment="1">
      <alignment horizontal="center"/>
    </xf>
    <xf numFmtId="164" fontId="0" fillId="0" borderId="12" xfId="0" applyNumberFormat="1" applyBorder="1"/>
    <xf numFmtId="3" fontId="0" fillId="0" borderId="0" xfId="0" applyNumberFormat="1"/>
    <xf numFmtId="164" fontId="0" fillId="0" borderId="0" xfId="0" applyNumberFormat="1"/>
    <xf numFmtId="164" fontId="0" fillId="0" borderId="0" xfId="0" applyNumberFormat="1" applyAlignment="1">
      <alignment horizontal="right"/>
    </xf>
    <xf numFmtId="3" fontId="0" fillId="0" borderId="21" xfId="0" applyNumberFormat="1" applyBorder="1" applyAlignment="1">
      <alignment horizontal="center"/>
    </xf>
    <xf numFmtId="164" fontId="0" fillId="0" borderId="21" xfId="0" applyNumberFormat="1" applyBorder="1"/>
    <xf numFmtId="164" fontId="0" fillId="0" borderId="21" xfId="0" applyNumberFormat="1" applyBorder="1" applyAlignment="1">
      <alignment horizontal="left"/>
    </xf>
    <xf numFmtId="164" fontId="0" fillId="0" borderId="21" xfId="0" applyNumberFormat="1" applyBorder="1" applyAlignment="1">
      <alignment horizontal="center"/>
    </xf>
    <xf numFmtId="3" fontId="0" fillId="0" borderId="7" xfId="0" applyNumberFormat="1" applyBorder="1" applyAlignment="1">
      <alignment horizontal="center"/>
    </xf>
    <xf numFmtId="0" fontId="3" fillId="0" borderId="0" xfId="0" applyFont="1" applyAlignment="1">
      <alignment horizontal="left"/>
    </xf>
    <xf numFmtId="0" fontId="0" fillId="5" borderId="0" xfId="0" applyFill="1" applyAlignment="1">
      <alignment horizontal="center"/>
    </xf>
    <xf numFmtId="165" fontId="0" fillId="3" borderId="1" xfId="0" applyNumberFormat="1" applyFill="1" applyBorder="1" applyAlignment="1" applyProtection="1">
      <alignment horizontal="center"/>
      <protection locked="0"/>
    </xf>
    <xf numFmtId="0" fontId="0" fillId="0" borderId="0" xfId="0" applyAlignment="1">
      <alignment horizontal="center" vertical="center"/>
    </xf>
    <xf numFmtId="0" fontId="5" fillId="0" borderId="0" xfId="0" applyFont="1" applyAlignment="1">
      <alignment wrapText="1"/>
    </xf>
    <xf numFmtId="0" fontId="0" fillId="0" borderId="0" xfId="0" applyAlignment="1">
      <alignment horizontal="left" vertical="center"/>
    </xf>
    <xf numFmtId="0" fontId="3" fillId="0" borderId="0" xfId="0" applyFont="1" applyAlignment="1">
      <alignment horizontal="left" vertical="center"/>
    </xf>
    <xf numFmtId="0" fontId="0" fillId="0" borderId="0" xfId="0" applyAlignment="1">
      <alignment horizontal="left" vertical="center" wrapText="1"/>
    </xf>
    <xf numFmtId="0" fontId="3" fillId="0" borderId="0" xfId="0" applyFont="1" applyAlignment="1">
      <alignment horizontal="center" vertical="center"/>
    </xf>
    <xf numFmtId="0" fontId="0" fillId="6" borderId="0" xfId="0" applyFill="1"/>
    <xf numFmtId="0" fontId="0" fillId="6" borderId="22" xfId="0" applyFill="1" applyBorder="1" applyAlignment="1">
      <alignment horizontal="center" vertical="center"/>
    </xf>
    <xf numFmtId="0" fontId="0" fillId="0" borderId="22" xfId="0" applyBorder="1" applyAlignment="1">
      <alignment horizontal="center" vertical="center"/>
    </xf>
    <xf numFmtId="0" fontId="0" fillId="6" borderId="22" xfId="0" applyFill="1" applyBorder="1"/>
    <xf numFmtId="3" fontId="0" fillId="0" borderId="23" xfId="0" applyNumberFormat="1" applyBorder="1" applyAlignment="1">
      <alignment horizontal="center" vertical="center"/>
    </xf>
    <xf numFmtId="3" fontId="0" fillId="0" borderId="22" xfId="0" applyNumberFormat="1" applyBorder="1" applyAlignment="1">
      <alignment horizontal="center" vertical="center"/>
    </xf>
    <xf numFmtId="10" fontId="0" fillId="0" borderId="22" xfId="0" applyNumberFormat="1" applyBorder="1" applyAlignment="1">
      <alignment horizontal="center" vertical="center"/>
    </xf>
    <xf numFmtId="10" fontId="0" fillId="0" borderId="0" xfId="0" applyNumberFormat="1" applyAlignment="1">
      <alignment horizontal="center" vertical="center"/>
    </xf>
    <xf numFmtId="0" fontId="3" fillId="6" borderId="24" xfId="0" applyFont="1" applyFill="1" applyBorder="1"/>
    <xf numFmtId="3" fontId="3" fillId="0" borderId="25" xfId="0" applyNumberFormat="1" applyFont="1" applyBorder="1" applyAlignment="1">
      <alignment horizontal="center" vertical="center"/>
    </xf>
    <xf numFmtId="3" fontId="3" fillId="0" borderId="22" xfId="0" applyNumberFormat="1" applyFont="1" applyBorder="1" applyAlignment="1">
      <alignment horizontal="center" vertical="center"/>
    </xf>
    <xf numFmtId="10" fontId="3" fillId="0" borderId="22" xfId="0" applyNumberFormat="1" applyFont="1" applyBorder="1" applyAlignment="1">
      <alignment horizontal="center" vertical="center"/>
    </xf>
    <xf numFmtId="10" fontId="3" fillId="0" borderId="0" xfId="0" applyNumberFormat="1" applyFont="1" applyAlignment="1">
      <alignment horizontal="center" vertical="center"/>
    </xf>
    <xf numFmtId="0" fontId="3" fillId="6" borderId="1" xfId="0" applyFont="1" applyFill="1" applyBorder="1"/>
    <xf numFmtId="3" fontId="3" fillId="0" borderId="1" xfId="0" applyNumberFormat="1" applyFont="1" applyBorder="1" applyAlignment="1">
      <alignment horizontal="center" vertical="center"/>
    </xf>
    <xf numFmtId="3" fontId="0" fillId="0" borderId="0" xfId="0" applyNumberFormat="1" applyAlignment="1">
      <alignment horizontal="center" vertical="center"/>
    </xf>
    <xf numFmtId="3" fontId="0" fillId="0" borderId="5" xfId="0" applyNumberFormat="1" applyBorder="1" applyAlignment="1">
      <alignment horizontal="center" vertical="top"/>
    </xf>
    <xf numFmtId="164" fontId="0" fillId="0" borderId="1" xfId="0" applyNumberFormat="1" applyBorder="1" applyAlignment="1">
      <alignment vertical="top"/>
    </xf>
    <xf numFmtId="164" fontId="0" fillId="0" borderId="0" xfId="0" applyNumberFormat="1" applyAlignment="1">
      <alignment horizontal="center" vertical="top"/>
    </xf>
    <xf numFmtId="0" fontId="5" fillId="0" borderId="0" xfId="0" applyFont="1" applyAlignment="1">
      <alignment vertical="top" wrapText="1"/>
    </xf>
    <xf numFmtId="0" fontId="0" fillId="4" borderId="5" xfId="0" applyFill="1" applyBorder="1" applyAlignment="1">
      <alignment vertical="top"/>
    </xf>
    <xf numFmtId="165" fontId="0" fillId="3" borderId="1" xfId="0" applyNumberFormat="1" applyFill="1" applyBorder="1" applyAlignment="1" applyProtection="1">
      <alignment horizontal="center" vertical="top"/>
      <protection locked="0"/>
    </xf>
    <xf numFmtId="165" fontId="0" fillId="3" borderId="12" xfId="0" applyNumberFormat="1" applyFill="1" applyBorder="1" applyAlignment="1" applyProtection="1">
      <alignment horizontal="center"/>
      <protection locked="0"/>
    </xf>
    <xf numFmtId="4" fontId="0" fillId="3" borderId="1" xfId="0" applyNumberFormat="1" applyFill="1" applyBorder="1" applyAlignment="1" applyProtection="1">
      <alignment horizontal="left"/>
      <protection locked="0"/>
    </xf>
    <xf numFmtId="165" fontId="0" fillId="3" borderId="1" xfId="0" applyNumberFormat="1" applyFill="1" applyBorder="1" applyAlignment="1" applyProtection="1">
      <alignment horizontal="left"/>
      <protection locked="0"/>
    </xf>
    <xf numFmtId="0" fontId="0" fillId="0" borderId="26" xfId="0" applyBorder="1"/>
    <xf numFmtId="0" fontId="0" fillId="0" borderId="27" xfId="0" applyBorder="1" applyAlignment="1">
      <alignment wrapText="1"/>
    </xf>
    <xf numFmtId="0" fontId="9" fillId="0" borderId="13" xfId="0" applyFont="1" applyBorder="1"/>
    <xf numFmtId="0" fontId="3" fillId="0" borderId="28" xfId="0" applyFont="1" applyBorder="1"/>
    <xf numFmtId="0" fontId="0" fillId="5" borderId="29" xfId="0" applyFill="1" applyBorder="1"/>
    <xf numFmtId="0" fontId="0" fillId="5" borderId="30" xfId="0" applyFill="1" applyBorder="1" applyAlignment="1">
      <alignment horizontal="center"/>
    </xf>
    <xf numFmtId="0" fontId="0" fillId="0" borderId="18" xfId="0" applyBorder="1"/>
    <xf numFmtId="0" fontId="0" fillId="0" borderId="31" xfId="0" applyBorder="1" applyAlignment="1">
      <alignment horizontal="center"/>
    </xf>
    <xf numFmtId="0" fontId="0" fillId="0" borderId="32" xfId="0" applyBorder="1"/>
    <xf numFmtId="0" fontId="0" fillId="0" borderId="21" xfId="0" applyBorder="1"/>
    <xf numFmtId="0" fontId="0" fillId="0" borderId="33" xfId="0" applyBorder="1" applyAlignment="1">
      <alignment horizontal="center"/>
    </xf>
    <xf numFmtId="0" fontId="2" fillId="2" borderId="1" xfId="0" applyFont="1" applyFill="1" applyBorder="1"/>
    <xf numFmtId="0" fontId="0" fillId="0" borderId="1" xfId="0" applyBorder="1"/>
    <xf numFmtId="0" fontId="0" fillId="0" borderId="1" xfId="0" applyBorder="1" applyAlignment="1">
      <alignment horizontal="left"/>
    </xf>
    <xf numFmtId="165" fontId="0" fillId="0" borderId="1" xfId="0" applyNumberFormat="1" applyBorder="1" applyAlignment="1">
      <alignment horizontal="left"/>
    </xf>
    <xf numFmtId="0" fontId="2" fillId="2" borderId="3" xfId="0" applyFont="1" applyFill="1" applyBorder="1"/>
    <xf numFmtId="0" fontId="0" fillId="0" borderId="34" xfId="0" applyBorder="1" applyAlignment="1">
      <alignment horizontal="left"/>
    </xf>
    <xf numFmtId="0" fontId="0" fillId="0" borderId="34" xfId="0" applyBorder="1" applyAlignment="1">
      <alignment horizontal="center"/>
    </xf>
    <xf numFmtId="4" fontId="0" fillId="0" borderId="1" xfId="0" applyNumberFormat="1" applyBorder="1" applyAlignment="1">
      <alignment horizontal="left"/>
    </xf>
    <xf numFmtId="0" fontId="0" fillId="0" borderId="35" xfId="0" applyBorder="1" applyAlignment="1">
      <alignment horizontal="center"/>
    </xf>
    <xf numFmtId="0" fontId="3" fillId="0" borderId="0" xfId="0" applyFont="1" applyAlignment="1">
      <alignment horizontal="center" vertical="center"/>
    </xf>
    <xf numFmtId="0" fontId="3" fillId="0" borderId="22" xfId="0" applyFont="1" applyBorder="1" applyAlignment="1">
      <alignment horizontal="center" vertical="center"/>
    </xf>
    <xf numFmtId="0" fontId="11" fillId="2" borderId="2" xfId="0" applyFont="1" applyFill="1" applyBorder="1" applyAlignment="1">
      <alignment horizontal="left"/>
    </xf>
    <xf numFmtId="0" fontId="11" fillId="2" borderId="34" xfId="0" applyFont="1" applyFill="1" applyBorder="1" applyAlignment="1">
      <alignment horizontal="left"/>
    </xf>
    <xf numFmtId="165" fontId="12" fillId="0" borderId="36" xfId="0" applyNumberFormat="1" applyFont="1" applyBorder="1" applyAlignment="1">
      <alignment horizontal="right"/>
    </xf>
    <xf numFmtId="0" fontId="12" fillId="0" borderId="37" xfId="0" applyFont="1" applyBorder="1" applyAlignment="1">
      <alignment horizontal="right"/>
    </xf>
    <xf numFmtId="165" fontId="0" fillId="0" borderId="2" xfId="0" applyNumberFormat="1" applyBorder="1" applyAlignment="1">
      <alignment horizontal="right"/>
    </xf>
    <xf numFmtId="165" fontId="0" fillId="0" borderId="3" xfId="0" applyNumberFormat="1" applyBorder="1" applyAlignment="1">
      <alignment horizontal="right"/>
    </xf>
    <xf numFmtId="0" fontId="0" fillId="0" borderId="1" xfId="0" applyBorder="1" applyAlignment="1">
      <alignment horizontal="left"/>
    </xf>
    <xf numFmtId="0" fontId="2" fillId="2" borderId="2" xfId="0" applyFont="1" applyFill="1" applyBorder="1" applyAlignment="1">
      <alignment horizontal="left"/>
    </xf>
    <xf numFmtId="0" fontId="2" fillId="2" borderId="34" xfId="0" applyFont="1" applyFill="1" applyBorder="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1" xfId="0" applyFont="1" applyFill="1" applyBorder="1" applyAlignment="1">
      <alignment horizontal="right"/>
    </xf>
    <xf numFmtId="0" fontId="2" fillId="2" borderId="3" xfId="0" applyFont="1" applyFill="1" applyBorder="1" applyAlignment="1">
      <alignment horizontal="left"/>
    </xf>
    <xf numFmtId="0" fontId="2" fillId="2" borderId="14" xfId="0" applyFont="1" applyFill="1" applyBorder="1" applyAlignment="1">
      <alignment horizontal="center"/>
    </xf>
    <xf numFmtId="0" fontId="2" fillId="2" borderId="15" xfId="0" applyFont="1" applyFill="1" applyBorder="1" applyAlignment="1">
      <alignment horizontal="center"/>
    </xf>
    <xf numFmtId="0" fontId="0" fillId="3" borderId="9" xfId="0" applyFill="1" applyBorder="1" applyAlignment="1">
      <alignment horizontal="left" wrapText="1"/>
    </xf>
    <xf numFmtId="0" fontId="0" fillId="3" borderId="10" xfId="0" applyFill="1" applyBorder="1" applyAlignment="1">
      <alignment horizontal="left"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164" fontId="0" fillId="0" borderId="2" xfId="0" applyNumberFormat="1" applyBorder="1" applyAlignment="1">
      <alignment horizontal="left" vertical="top" wrapText="1"/>
    </xf>
    <xf numFmtId="164" fontId="0" fillId="0" borderId="3" xfId="0" applyNumberFormat="1" applyBorder="1" applyAlignment="1">
      <alignment horizontal="left" vertical="top" wrapText="1"/>
    </xf>
    <xf numFmtId="0" fontId="0" fillId="4" borderId="18" xfId="0" applyFill="1" applyBorder="1" applyAlignment="1">
      <alignment horizontal="left" vertical="top" wrapText="1"/>
    </xf>
    <xf numFmtId="0" fontId="0" fillId="4" borderId="0" xfId="0" applyFill="1" applyAlignment="1">
      <alignment horizontal="left" vertical="top" wrapText="1"/>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0" fillId="0" borderId="16" xfId="0" applyBorder="1" applyAlignment="1">
      <alignment horizontal="center" wrapText="1"/>
    </xf>
    <xf numFmtId="0" fontId="0" fillId="0" borderId="17" xfId="0" applyBorder="1" applyAlignment="1">
      <alignment horizontal="center"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D2A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51BD2-E933-4543-AA69-E3DE374178C1}">
  <dimension ref="A1:B26"/>
  <sheetViews>
    <sheetView topLeftCell="A8" workbookViewId="0">
      <selection activeCell="B21" sqref="B21"/>
    </sheetView>
  </sheetViews>
  <sheetFormatPr defaultRowHeight="14.4" x14ac:dyDescent="0.3"/>
  <cols>
    <col min="2" max="2" width="153.88671875" customWidth="1"/>
  </cols>
  <sheetData>
    <row r="1" spans="1:2" ht="15" thickBot="1" x14ac:dyDescent="0.35"/>
    <row r="2" spans="1:2" x14ac:dyDescent="0.3">
      <c r="B2" s="74" t="s">
        <v>0</v>
      </c>
    </row>
    <row r="3" spans="1:2" x14ac:dyDescent="0.3">
      <c r="A3" s="92"/>
      <c r="B3" s="72" t="s">
        <v>49</v>
      </c>
    </row>
    <row r="4" spans="1:2" ht="29.4" thickBot="1" x14ac:dyDescent="0.35">
      <c r="A4" s="92"/>
      <c r="B4" s="73" t="s">
        <v>100</v>
      </c>
    </row>
    <row r="5" spans="1:2" x14ac:dyDescent="0.3">
      <c r="A5" s="41"/>
    </row>
    <row r="6" spans="1:2" x14ac:dyDescent="0.3">
      <c r="A6" s="41" t="s">
        <v>1</v>
      </c>
      <c r="B6" t="s">
        <v>2</v>
      </c>
    </row>
    <row r="7" spans="1:2" ht="119.1" customHeight="1" x14ac:dyDescent="0.3">
      <c r="A7" s="41" t="s">
        <v>3</v>
      </c>
      <c r="B7" s="66" t="s">
        <v>101</v>
      </c>
    </row>
    <row r="8" spans="1:2" ht="115.2" x14ac:dyDescent="0.3">
      <c r="A8" s="41" t="s">
        <v>4</v>
      </c>
      <c r="B8" s="42" t="s">
        <v>88</v>
      </c>
    </row>
    <row r="9" spans="1:2" x14ac:dyDescent="0.3">
      <c r="A9" s="3" t="s">
        <v>5</v>
      </c>
      <c r="B9" t="s">
        <v>6</v>
      </c>
    </row>
    <row r="10" spans="1:2" x14ac:dyDescent="0.3">
      <c r="A10" s="3" t="s">
        <v>7</v>
      </c>
      <c r="B10" t="s">
        <v>8</v>
      </c>
    </row>
    <row r="11" spans="1:2" x14ac:dyDescent="0.3">
      <c r="A11" s="3" t="s">
        <v>56</v>
      </c>
      <c r="B11" t="s">
        <v>9</v>
      </c>
    </row>
    <row r="12" spans="1:2" x14ac:dyDescent="0.3">
      <c r="A12" s="3" t="s">
        <v>57</v>
      </c>
      <c r="B12" s="43" t="s">
        <v>89</v>
      </c>
    </row>
    <row r="13" spans="1:2" x14ac:dyDescent="0.3">
      <c r="A13" s="3" t="s">
        <v>58</v>
      </c>
      <c r="B13" s="43" t="s">
        <v>90</v>
      </c>
    </row>
    <row r="14" spans="1:2" x14ac:dyDescent="0.3">
      <c r="A14" s="3" t="s">
        <v>59</v>
      </c>
      <c r="B14" s="43" t="s">
        <v>91</v>
      </c>
    </row>
    <row r="15" spans="1:2" x14ac:dyDescent="0.3">
      <c r="A15" s="3" t="s">
        <v>60</v>
      </c>
      <c r="B15" s="43" t="s">
        <v>92</v>
      </c>
    </row>
    <row r="17" spans="1:2" x14ac:dyDescent="0.3">
      <c r="B17" s="44" t="s">
        <v>10</v>
      </c>
    </row>
    <row r="18" spans="1:2" x14ac:dyDescent="0.3">
      <c r="A18" s="3" t="s">
        <v>1</v>
      </c>
      <c r="B18" s="43" t="s">
        <v>11</v>
      </c>
    </row>
    <row r="19" spans="1:2" x14ac:dyDescent="0.3">
      <c r="A19" s="3" t="s">
        <v>3</v>
      </c>
      <c r="B19" s="43" t="s">
        <v>93</v>
      </c>
    </row>
    <row r="20" spans="1:2" x14ac:dyDescent="0.3">
      <c r="A20" s="3" t="s">
        <v>4</v>
      </c>
      <c r="B20" s="43" t="s">
        <v>94</v>
      </c>
    </row>
    <row r="21" spans="1:2" x14ac:dyDescent="0.3">
      <c r="A21" s="3" t="s">
        <v>5</v>
      </c>
      <c r="B21" s="43" t="s">
        <v>95</v>
      </c>
    </row>
    <row r="22" spans="1:2" x14ac:dyDescent="0.3">
      <c r="A22" s="3" t="s">
        <v>7</v>
      </c>
      <c r="B22" s="43" t="s">
        <v>12</v>
      </c>
    </row>
    <row r="23" spans="1:2" x14ac:dyDescent="0.3">
      <c r="A23" s="3" t="s">
        <v>56</v>
      </c>
      <c r="B23" s="45" t="s">
        <v>96</v>
      </c>
    </row>
    <row r="24" spans="1:2" x14ac:dyDescent="0.3">
      <c r="A24" s="3" t="s">
        <v>57</v>
      </c>
      <c r="B24" s="43" t="s">
        <v>97</v>
      </c>
    </row>
    <row r="25" spans="1:2" x14ac:dyDescent="0.3">
      <c r="A25" s="3" t="s">
        <v>58</v>
      </c>
      <c r="B25" t="s">
        <v>98</v>
      </c>
    </row>
    <row r="26" spans="1:2" x14ac:dyDescent="0.3">
      <c r="A26" s="3" t="s">
        <v>59</v>
      </c>
      <c r="B26" s="43" t="s">
        <v>99</v>
      </c>
    </row>
  </sheetData>
  <sheetProtection algorithmName="SHA-512" hashValue="cLGNxAhbweQzw1/wnfMaR7fQTFo87NPY9w+/YI3RIqCNw8WdPtN+Yh1M4M58kXVJiubakTA/jO0ao9A/DpGn3A==" saltValue="Ep7xQGzyksjreuMSrfEeuA==" spinCount="100000" sheet="1" objects="1" scenarios="1"/>
  <mergeCells count="1">
    <mergeCell ref="A3:A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EDF97-6FE7-4BB7-8CBC-84951BF2B282}">
  <dimension ref="A1:W17"/>
  <sheetViews>
    <sheetView zoomScale="80" zoomScaleNormal="80" workbookViewId="0">
      <selection activeCell="F20" sqref="F20"/>
    </sheetView>
  </sheetViews>
  <sheetFormatPr defaultRowHeight="14.4" x14ac:dyDescent="0.3"/>
  <cols>
    <col min="1" max="1" width="8.88671875" style="3"/>
    <col min="2" max="2" width="17.33203125" customWidth="1"/>
    <col min="3" max="3" width="12.88671875" style="41" customWidth="1"/>
    <col min="4" max="16" width="8.88671875" style="41"/>
    <col min="22" max="23" width="8.88671875" style="3"/>
  </cols>
  <sheetData>
    <row r="1" spans="2:16" ht="5.25" customHeight="1" x14ac:dyDescent="0.3"/>
    <row r="2" spans="2:16" ht="14.55" customHeight="1" x14ac:dyDescent="0.3">
      <c r="C2" s="93">
        <v>2022</v>
      </c>
      <c r="D2" s="93"/>
      <c r="E2" s="93"/>
      <c r="F2" s="93"/>
      <c r="G2" s="46"/>
      <c r="H2" s="93">
        <v>2023</v>
      </c>
      <c r="I2" s="93"/>
      <c r="J2" s="93"/>
      <c r="K2" s="93"/>
      <c r="M2" s="93" t="s">
        <v>69</v>
      </c>
      <c r="N2" s="93"/>
      <c r="O2" s="93"/>
      <c r="P2" s="93"/>
    </row>
    <row r="3" spans="2:16" x14ac:dyDescent="0.3">
      <c r="B3" s="47"/>
      <c r="C3" s="48" t="s">
        <v>70</v>
      </c>
      <c r="D3" s="48" t="s">
        <v>71</v>
      </c>
      <c r="E3" s="49" t="s">
        <v>72</v>
      </c>
      <c r="F3" s="49" t="s">
        <v>73</v>
      </c>
      <c r="H3" s="48" t="s">
        <v>70</v>
      </c>
      <c r="I3" s="48" t="s">
        <v>71</v>
      </c>
      <c r="J3" s="49" t="s">
        <v>72</v>
      </c>
      <c r="K3" s="49" t="s">
        <v>73</v>
      </c>
      <c r="M3" s="48" t="s">
        <v>70</v>
      </c>
      <c r="N3" s="48" t="s">
        <v>71</v>
      </c>
      <c r="O3" s="49" t="s">
        <v>72</v>
      </c>
      <c r="P3" s="49" t="s">
        <v>73</v>
      </c>
    </row>
    <row r="4" spans="2:16" x14ac:dyDescent="0.3">
      <c r="B4" s="50" t="s">
        <v>74</v>
      </c>
      <c r="C4" s="51">
        <v>1494</v>
      </c>
      <c r="D4" s="52">
        <v>109</v>
      </c>
      <c r="E4" s="53">
        <f t="shared" ref="E4:E16" si="0">C4/(C4+D4)</f>
        <v>0.93200249532127266</v>
      </c>
      <c r="F4" s="53">
        <f t="shared" ref="F4:F16" si="1">D4/(C4+D4)</f>
        <v>6.799750467872738E-2</v>
      </c>
      <c r="G4" s="54"/>
      <c r="H4" s="52">
        <v>2144</v>
      </c>
      <c r="I4" s="52">
        <v>164</v>
      </c>
      <c r="J4" s="53">
        <f t="shared" ref="J4:J16" si="2">IF(H4=0,"Geen data",H4/(H4+I4))</f>
        <v>0.92894280762564996</v>
      </c>
      <c r="K4" s="53">
        <f t="shared" ref="K4:K16" si="3">IF(I4=0,"Geen data",I4/(H4+I4))</f>
        <v>7.1057192374350084E-2</v>
      </c>
      <c r="M4" s="52">
        <f t="shared" ref="M4:M15" si="4">IF(H4=0,C4,(C4+H4)/2)</f>
        <v>1819</v>
      </c>
      <c r="N4" s="52">
        <f t="shared" ref="N4:N15" si="5">IF(I4=0,D4,(D4+I4)/2)</f>
        <v>136.5</v>
      </c>
      <c r="O4" s="53">
        <f>M4/(M4+N4)</f>
        <v>0.93019688059319872</v>
      </c>
      <c r="P4" s="53">
        <f t="shared" ref="P4:P15" si="6">N4/(M4+N4)</f>
        <v>6.9803119406801326E-2</v>
      </c>
    </row>
    <row r="5" spans="2:16" x14ac:dyDescent="0.3">
      <c r="B5" s="50" t="s">
        <v>75</v>
      </c>
      <c r="C5" s="51">
        <v>1868</v>
      </c>
      <c r="D5" s="52">
        <v>106</v>
      </c>
      <c r="E5" s="53">
        <f t="shared" si="0"/>
        <v>0.94630192502532928</v>
      </c>
      <c r="F5" s="53">
        <f t="shared" si="1"/>
        <v>5.3698074974670718E-2</v>
      </c>
      <c r="G5" s="54"/>
      <c r="H5" s="52">
        <v>2143</v>
      </c>
      <c r="I5" s="52">
        <v>147</v>
      </c>
      <c r="J5" s="53">
        <f t="shared" si="2"/>
        <v>0.93580786026200868</v>
      </c>
      <c r="K5" s="53">
        <f t="shared" si="3"/>
        <v>6.4192139737991261E-2</v>
      </c>
      <c r="M5" s="52">
        <f t="shared" si="4"/>
        <v>2005.5</v>
      </c>
      <c r="N5" s="52">
        <f t="shared" si="5"/>
        <v>126.5</v>
      </c>
      <c r="O5" s="53">
        <f t="shared" ref="O5:O16" si="7">M5/(M5+N5)</f>
        <v>0.94066604127579734</v>
      </c>
      <c r="P5" s="53">
        <f t="shared" si="6"/>
        <v>5.9333958724202628E-2</v>
      </c>
    </row>
    <row r="6" spans="2:16" x14ac:dyDescent="0.3">
      <c r="B6" s="50" t="s">
        <v>76</v>
      </c>
      <c r="C6" s="51">
        <v>1747</v>
      </c>
      <c r="D6" s="52">
        <v>99</v>
      </c>
      <c r="E6" s="53">
        <f t="shared" si="0"/>
        <v>0.94637053087757317</v>
      </c>
      <c r="F6" s="53">
        <f t="shared" si="1"/>
        <v>5.3629469122426866E-2</v>
      </c>
      <c r="G6" s="54"/>
      <c r="H6" s="52">
        <v>1987</v>
      </c>
      <c r="I6" s="52">
        <v>269</v>
      </c>
      <c r="J6" s="53">
        <f t="shared" si="2"/>
        <v>0.88076241134751776</v>
      </c>
      <c r="K6" s="53">
        <f t="shared" si="3"/>
        <v>0.11923758865248227</v>
      </c>
      <c r="M6" s="52">
        <f t="shared" si="4"/>
        <v>1867</v>
      </c>
      <c r="N6" s="52">
        <f t="shared" si="5"/>
        <v>184</v>
      </c>
      <c r="O6" s="53">
        <f t="shared" si="7"/>
        <v>0.91028766455387611</v>
      </c>
      <c r="P6" s="53">
        <f t="shared" si="6"/>
        <v>8.9712335446123836E-2</v>
      </c>
    </row>
    <row r="7" spans="2:16" x14ac:dyDescent="0.3">
      <c r="B7" s="50" t="s">
        <v>77</v>
      </c>
      <c r="C7" s="51">
        <v>1519</v>
      </c>
      <c r="D7" s="52">
        <v>63</v>
      </c>
      <c r="E7" s="53">
        <f t="shared" si="0"/>
        <v>0.96017699115044253</v>
      </c>
      <c r="F7" s="53">
        <f t="shared" si="1"/>
        <v>3.9823008849557522E-2</v>
      </c>
      <c r="G7" s="54"/>
      <c r="H7" s="52">
        <v>1516</v>
      </c>
      <c r="I7" s="52">
        <v>172</v>
      </c>
      <c r="J7" s="53">
        <f t="shared" si="2"/>
        <v>0.8981042654028436</v>
      </c>
      <c r="K7" s="53">
        <f t="shared" si="3"/>
        <v>0.1018957345971564</v>
      </c>
      <c r="M7" s="52">
        <f t="shared" si="4"/>
        <v>1517.5</v>
      </c>
      <c r="N7" s="52">
        <f t="shared" si="5"/>
        <v>117.5</v>
      </c>
      <c r="O7" s="53">
        <f t="shared" si="7"/>
        <v>0.9281345565749235</v>
      </c>
      <c r="P7" s="53">
        <f t="shared" si="6"/>
        <v>7.1865443425076447E-2</v>
      </c>
    </row>
    <row r="8" spans="2:16" x14ac:dyDescent="0.3">
      <c r="B8" s="50" t="s">
        <v>78</v>
      </c>
      <c r="C8" s="51">
        <v>1476</v>
      </c>
      <c r="D8" s="52">
        <v>89</v>
      </c>
      <c r="E8" s="53">
        <f t="shared" si="0"/>
        <v>0.94313099041533544</v>
      </c>
      <c r="F8" s="53">
        <f t="shared" si="1"/>
        <v>5.6869009584664537E-2</v>
      </c>
      <c r="G8" s="54"/>
      <c r="H8" s="52">
        <v>1540</v>
      </c>
      <c r="I8" s="52">
        <v>182</v>
      </c>
      <c r="J8" s="53">
        <f t="shared" si="2"/>
        <v>0.89430894308943087</v>
      </c>
      <c r="K8" s="53">
        <f t="shared" si="3"/>
        <v>0.10569105691056911</v>
      </c>
      <c r="M8" s="52">
        <f t="shared" si="4"/>
        <v>1508</v>
      </c>
      <c r="N8" s="52">
        <f t="shared" si="5"/>
        <v>135.5</v>
      </c>
      <c r="O8" s="53">
        <f t="shared" si="7"/>
        <v>0.9175540006084576</v>
      </c>
      <c r="P8" s="53">
        <f t="shared" si="6"/>
        <v>8.2445999391542443E-2</v>
      </c>
    </row>
    <row r="9" spans="2:16" x14ac:dyDescent="0.3">
      <c r="B9" s="50" t="s">
        <v>79</v>
      </c>
      <c r="C9" s="51">
        <v>1627</v>
      </c>
      <c r="D9" s="52">
        <v>76</v>
      </c>
      <c r="E9" s="53">
        <f t="shared" si="0"/>
        <v>0.95537287140340577</v>
      </c>
      <c r="F9" s="53">
        <f t="shared" si="1"/>
        <v>4.4627128596594248E-2</v>
      </c>
      <c r="G9" s="54"/>
      <c r="H9" s="52">
        <v>2011</v>
      </c>
      <c r="I9" s="52">
        <v>188</v>
      </c>
      <c r="J9" s="53">
        <f t="shared" si="2"/>
        <v>0.91450659390632105</v>
      </c>
      <c r="K9" s="53">
        <f t="shared" si="3"/>
        <v>8.5493406093678947E-2</v>
      </c>
      <c r="M9" s="52">
        <f t="shared" si="4"/>
        <v>1819</v>
      </c>
      <c r="N9" s="52">
        <f t="shared" si="5"/>
        <v>132</v>
      </c>
      <c r="O9" s="53">
        <f t="shared" si="7"/>
        <v>0.93234238851870832</v>
      </c>
      <c r="P9" s="53">
        <f t="shared" si="6"/>
        <v>6.7657611481291652E-2</v>
      </c>
    </row>
    <row r="10" spans="2:16" x14ac:dyDescent="0.3">
      <c r="B10" s="50" t="s">
        <v>80</v>
      </c>
      <c r="C10" s="51">
        <v>2835</v>
      </c>
      <c r="D10" s="52">
        <v>104</v>
      </c>
      <c r="E10" s="53">
        <f t="shared" si="0"/>
        <v>0.96461381422252468</v>
      </c>
      <c r="F10" s="53">
        <f t="shared" si="1"/>
        <v>3.5386185777475335E-2</v>
      </c>
      <c r="G10" s="54"/>
      <c r="H10" s="52">
        <v>3303</v>
      </c>
      <c r="I10" s="52">
        <v>296</v>
      </c>
      <c r="J10" s="53">
        <f t="shared" si="2"/>
        <v>0.91775493192553492</v>
      </c>
      <c r="K10" s="53">
        <f t="shared" si="3"/>
        <v>8.2245068074465133E-2</v>
      </c>
      <c r="M10" s="52">
        <f t="shared" si="4"/>
        <v>3069</v>
      </c>
      <c r="N10" s="52">
        <f t="shared" si="5"/>
        <v>200</v>
      </c>
      <c r="O10" s="53">
        <f t="shared" si="7"/>
        <v>0.93881921076781893</v>
      </c>
      <c r="P10" s="53">
        <f t="shared" si="6"/>
        <v>6.1180789232181093E-2</v>
      </c>
    </row>
    <row r="11" spans="2:16" x14ac:dyDescent="0.3">
      <c r="B11" s="50" t="s">
        <v>81</v>
      </c>
      <c r="C11" s="51">
        <v>4980</v>
      </c>
      <c r="D11" s="52">
        <v>225</v>
      </c>
      <c r="E11" s="53">
        <f t="shared" si="0"/>
        <v>0.95677233429394815</v>
      </c>
      <c r="F11" s="53">
        <f t="shared" si="1"/>
        <v>4.3227665706051875E-2</v>
      </c>
      <c r="G11" s="54"/>
      <c r="H11" s="52">
        <v>4958</v>
      </c>
      <c r="I11" s="52">
        <v>334</v>
      </c>
      <c r="J11" s="53">
        <f t="shared" si="2"/>
        <v>0.93688586545729402</v>
      </c>
      <c r="K11" s="53">
        <f t="shared" si="3"/>
        <v>6.3114134542705966E-2</v>
      </c>
      <c r="M11" s="52">
        <f t="shared" si="4"/>
        <v>4969</v>
      </c>
      <c r="N11" s="52">
        <f t="shared" si="5"/>
        <v>279.5</v>
      </c>
      <c r="O11" s="53">
        <f t="shared" si="7"/>
        <v>0.94674668953034202</v>
      </c>
      <c r="P11" s="53">
        <f t="shared" si="6"/>
        <v>5.3253310469657998E-2</v>
      </c>
    </row>
    <row r="12" spans="2:16" x14ac:dyDescent="0.3">
      <c r="B12" s="50" t="s">
        <v>82</v>
      </c>
      <c r="C12" s="51">
        <v>5474</v>
      </c>
      <c r="D12" s="52">
        <v>342</v>
      </c>
      <c r="E12" s="53">
        <f t="shared" si="0"/>
        <v>0.94119669876203571</v>
      </c>
      <c r="F12" s="53">
        <f t="shared" si="1"/>
        <v>5.8803301237964234E-2</v>
      </c>
      <c r="G12" s="54"/>
      <c r="H12" s="52">
        <v>5592</v>
      </c>
      <c r="I12" s="52">
        <v>548</v>
      </c>
      <c r="J12" s="53">
        <f t="shared" si="2"/>
        <v>0.91074918566775243</v>
      </c>
      <c r="K12" s="53">
        <f t="shared" si="3"/>
        <v>8.9250814332247561E-2</v>
      </c>
      <c r="M12" s="52">
        <f t="shared" si="4"/>
        <v>5533</v>
      </c>
      <c r="N12" s="52">
        <f t="shared" si="5"/>
        <v>445</v>
      </c>
      <c r="O12" s="53">
        <f t="shared" si="7"/>
        <v>0.92556038808966212</v>
      </c>
      <c r="P12" s="53">
        <f t="shared" si="6"/>
        <v>7.4439611910337905E-2</v>
      </c>
    </row>
    <row r="13" spans="2:16" x14ac:dyDescent="0.3">
      <c r="B13" s="50" t="s">
        <v>83</v>
      </c>
      <c r="C13" s="51">
        <v>2544</v>
      </c>
      <c r="D13" s="52">
        <v>141</v>
      </c>
      <c r="E13" s="53">
        <f t="shared" si="0"/>
        <v>0.94748603351955307</v>
      </c>
      <c r="F13" s="53">
        <f t="shared" si="1"/>
        <v>5.2513966480446927E-2</v>
      </c>
      <c r="G13" s="54"/>
      <c r="H13" s="52">
        <v>2520</v>
      </c>
      <c r="I13" s="52">
        <v>347</v>
      </c>
      <c r="J13" s="53">
        <f t="shared" si="2"/>
        <v>0.87896756191140568</v>
      </c>
      <c r="K13" s="53">
        <f t="shared" si="3"/>
        <v>0.12103243808859435</v>
      </c>
      <c r="M13" s="52">
        <f t="shared" si="4"/>
        <v>2532</v>
      </c>
      <c r="N13" s="52">
        <f t="shared" si="5"/>
        <v>244</v>
      </c>
      <c r="O13" s="53">
        <f t="shared" si="7"/>
        <v>0.91210374639769454</v>
      </c>
      <c r="P13" s="53">
        <f t="shared" si="6"/>
        <v>8.7896253602305477E-2</v>
      </c>
    </row>
    <row r="14" spans="2:16" x14ac:dyDescent="0.3">
      <c r="B14" s="50" t="s">
        <v>84</v>
      </c>
      <c r="C14" s="51">
        <v>1797</v>
      </c>
      <c r="D14" s="52">
        <v>116</v>
      </c>
      <c r="E14" s="53">
        <f t="shared" si="0"/>
        <v>0.93936225823314168</v>
      </c>
      <c r="F14" s="53">
        <f t="shared" si="1"/>
        <v>6.0637741766858336E-2</v>
      </c>
      <c r="G14" s="54"/>
      <c r="H14" s="52"/>
      <c r="I14" s="52"/>
      <c r="J14" s="53" t="str">
        <f t="shared" si="2"/>
        <v>Geen data</v>
      </c>
      <c r="K14" s="53" t="str">
        <f t="shared" si="3"/>
        <v>Geen data</v>
      </c>
      <c r="M14" s="52">
        <f t="shared" si="4"/>
        <v>1797</v>
      </c>
      <c r="N14" s="52">
        <f t="shared" si="5"/>
        <v>116</v>
      </c>
      <c r="O14" s="53">
        <f t="shared" si="7"/>
        <v>0.93936225823314168</v>
      </c>
      <c r="P14" s="53">
        <f t="shared" si="6"/>
        <v>6.0637741766858336E-2</v>
      </c>
    </row>
    <row r="15" spans="2:16" x14ac:dyDescent="0.3">
      <c r="B15" s="50" t="s">
        <v>85</v>
      </c>
      <c r="C15" s="51">
        <v>2009</v>
      </c>
      <c r="D15" s="52">
        <v>124</v>
      </c>
      <c r="E15" s="53">
        <f t="shared" si="0"/>
        <v>0.94186591654946084</v>
      </c>
      <c r="F15" s="53">
        <f t="shared" si="1"/>
        <v>5.8134083450539144E-2</v>
      </c>
      <c r="G15" s="54"/>
      <c r="H15" s="52"/>
      <c r="I15" s="52"/>
      <c r="J15" s="53" t="str">
        <f t="shared" si="2"/>
        <v>Geen data</v>
      </c>
      <c r="K15" s="53" t="str">
        <f t="shared" si="3"/>
        <v>Geen data</v>
      </c>
      <c r="M15" s="52">
        <f t="shared" si="4"/>
        <v>2009</v>
      </c>
      <c r="N15" s="52">
        <f t="shared" si="5"/>
        <v>124</v>
      </c>
      <c r="O15" s="53">
        <f t="shared" si="7"/>
        <v>0.94186591654946084</v>
      </c>
      <c r="P15" s="53">
        <f t="shared" si="6"/>
        <v>5.8134083450539144E-2</v>
      </c>
    </row>
    <row r="16" spans="2:16" x14ac:dyDescent="0.3">
      <c r="B16" s="55" t="s">
        <v>86</v>
      </c>
      <c r="C16" s="56">
        <f>SUM(C4:C15)</f>
        <v>29370</v>
      </c>
      <c r="D16" s="57">
        <f>SUM(D4:D15)</f>
        <v>1594</v>
      </c>
      <c r="E16" s="58">
        <f t="shared" si="0"/>
        <v>0.94852086293760496</v>
      </c>
      <c r="F16" s="58">
        <f t="shared" si="1"/>
        <v>5.1479137062395042E-2</v>
      </c>
      <c r="G16" s="59"/>
      <c r="H16" s="57"/>
      <c r="I16" s="57"/>
      <c r="J16" s="58" t="str">
        <f t="shared" si="2"/>
        <v>Geen data</v>
      </c>
      <c r="K16" s="58" t="str">
        <f t="shared" si="3"/>
        <v>Geen data</v>
      </c>
      <c r="M16" s="57">
        <f>SUM(M4:M15)</f>
        <v>30445</v>
      </c>
      <c r="N16" s="57">
        <f>SUM(N4:N15)</f>
        <v>2240.5</v>
      </c>
      <c r="O16" s="58">
        <f t="shared" si="7"/>
        <v>0.93145278487402672</v>
      </c>
      <c r="P16" s="58">
        <f>N16/(M16+N16)</f>
        <v>6.8547215125973296E-2</v>
      </c>
    </row>
    <row r="17" spans="2:13" x14ac:dyDescent="0.3">
      <c r="B17" s="60" t="s">
        <v>87</v>
      </c>
      <c r="C17" s="61">
        <f>C16+D16</f>
        <v>30964</v>
      </c>
      <c r="D17" s="62"/>
      <c r="H17" s="61"/>
      <c r="M17" s="61">
        <f>M16+N16</f>
        <v>32685.5</v>
      </c>
    </row>
  </sheetData>
  <sheetProtection algorithmName="SHA-512" hashValue="Z9124iGdrE0+inZPWVxzY1afXH8ojBl+osprMGhqYm1urR34RJr6XZuxr5rABiw190lSxht1CUX3P9Dp/HcUzA==" saltValue="9Ilof8y55uoA1mLbQxB6lQ==" spinCount="100000" sheet="1" objects="1" scenarios="1"/>
  <mergeCells count="3">
    <mergeCell ref="C2:F2"/>
    <mergeCell ref="H2:K2"/>
    <mergeCell ref="M2:P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82"/>
  <sheetViews>
    <sheetView showGridLines="0" tabSelected="1" view="pageLayout" topLeftCell="A9" zoomScale="85" zoomScaleNormal="100" zoomScalePageLayoutView="85" workbookViewId="0">
      <selection activeCell="F28" sqref="F28"/>
    </sheetView>
  </sheetViews>
  <sheetFormatPr defaultColWidth="8.88671875" defaultRowHeight="14.4" x14ac:dyDescent="0.3"/>
  <cols>
    <col min="1" max="1" width="5.5546875" customWidth="1"/>
    <col min="2" max="2" width="21.88671875" customWidth="1"/>
    <col min="3" max="3" width="44.88671875" bestFit="1" customWidth="1"/>
    <col min="4" max="4" width="60.5546875" style="3" customWidth="1"/>
    <col min="5" max="5" width="18.44140625" style="3" customWidth="1"/>
    <col min="6" max="6" width="14.88671875" style="3" customWidth="1"/>
    <col min="7" max="7" width="20.44140625" style="3" customWidth="1"/>
    <col min="8" max="9" width="14.88671875" style="3" customWidth="1"/>
  </cols>
  <sheetData>
    <row r="2" spans="2:9" ht="15" thickBot="1" x14ac:dyDescent="0.35"/>
    <row r="3" spans="2:9" x14ac:dyDescent="0.3">
      <c r="B3" s="4" t="s">
        <v>13</v>
      </c>
      <c r="C3" s="5"/>
    </row>
    <row r="4" spans="2:9" x14ac:dyDescent="0.3">
      <c r="B4" s="6" t="s">
        <v>14</v>
      </c>
      <c r="C4" s="1"/>
    </row>
    <row r="5" spans="2:9" x14ac:dyDescent="0.3">
      <c r="B5" s="6" t="s">
        <v>15</v>
      </c>
      <c r="C5" s="1"/>
    </row>
    <row r="6" spans="2:9" x14ac:dyDescent="0.3">
      <c r="B6" s="6" t="s">
        <v>16</v>
      </c>
      <c r="C6" s="1"/>
    </row>
    <row r="7" spans="2:9" ht="62.25" customHeight="1" thickBot="1" x14ac:dyDescent="0.35">
      <c r="B7" s="7" t="s">
        <v>17</v>
      </c>
      <c r="C7" s="2"/>
    </row>
    <row r="8" spans="2:9" x14ac:dyDescent="0.3">
      <c r="B8" s="8"/>
    </row>
    <row r="9" spans="2:9" x14ac:dyDescent="0.3">
      <c r="B9" s="8"/>
    </row>
    <row r="10" spans="2:9" ht="15" thickBot="1" x14ac:dyDescent="0.35"/>
    <row r="11" spans="2:9" ht="15" thickBot="1" x14ac:dyDescent="0.35">
      <c r="B11" s="9" t="s">
        <v>18</v>
      </c>
    </row>
    <row r="12" spans="2:9" x14ac:dyDescent="0.3">
      <c r="B12" s="110" t="s">
        <v>19</v>
      </c>
      <c r="C12" s="111"/>
    </row>
    <row r="13" spans="2:9" ht="45" customHeight="1" x14ac:dyDescent="0.3">
      <c r="B13" s="116" t="s">
        <v>126</v>
      </c>
      <c r="C13" s="117"/>
      <c r="D13" s="117"/>
      <c r="E13" s="117"/>
      <c r="F13" s="117"/>
      <c r="G13" s="10"/>
      <c r="H13" s="10"/>
      <c r="I13" s="10"/>
    </row>
    <row r="14" spans="2:9" ht="55.5" customHeight="1" x14ac:dyDescent="0.3">
      <c r="B14" s="116" t="s">
        <v>20</v>
      </c>
      <c r="C14" s="117"/>
      <c r="D14" s="117"/>
      <c r="E14" s="117"/>
      <c r="F14" s="117"/>
      <c r="G14" s="10"/>
      <c r="H14" s="10"/>
      <c r="I14" s="10"/>
    </row>
    <row r="16" spans="2:9" ht="15" thickBot="1" x14ac:dyDescent="0.35">
      <c r="D16"/>
      <c r="E16"/>
    </row>
    <row r="17" spans="2:9" ht="28.8" x14ac:dyDescent="0.3">
      <c r="B17" s="118" t="s">
        <v>61</v>
      </c>
      <c r="C17" s="11" t="s">
        <v>44</v>
      </c>
      <c r="D17" s="11" t="s">
        <v>33</v>
      </c>
      <c r="E17" s="11" t="s">
        <v>34</v>
      </c>
      <c r="F17" s="11" t="s">
        <v>35</v>
      </c>
      <c r="G17" s="11" t="s">
        <v>43</v>
      </c>
      <c r="H17" s="12"/>
      <c r="I17" s="12"/>
    </row>
    <row r="18" spans="2:9" x14ac:dyDescent="0.3">
      <c r="B18" s="119"/>
      <c r="C18" s="13">
        <v>1</v>
      </c>
      <c r="D18" s="14" t="s">
        <v>42</v>
      </c>
      <c r="E18" s="14"/>
      <c r="F18" s="15" t="s">
        <v>55</v>
      </c>
      <c r="G18" s="40"/>
      <c r="H18" s="16"/>
      <c r="I18" s="16"/>
    </row>
    <row r="19" spans="2:9" x14ac:dyDescent="0.3">
      <c r="B19" s="119"/>
      <c r="C19" s="13">
        <v>2</v>
      </c>
      <c r="D19" s="14" t="s">
        <v>42</v>
      </c>
      <c r="E19" s="14" t="s">
        <v>54</v>
      </c>
      <c r="F19" s="15" t="s">
        <v>103</v>
      </c>
      <c r="G19" s="40"/>
      <c r="H19" s="16"/>
      <c r="I19" s="16"/>
    </row>
    <row r="20" spans="2:9" ht="15" customHeight="1" x14ac:dyDescent="0.3">
      <c r="B20" s="119"/>
      <c r="C20" s="13">
        <v>3</v>
      </c>
      <c r="D20" s="14" t="s">
        <v>42</v>
      </c>
      <c r="E20" s="14" t="s">
        <v>52</v>
      </c>
      <c r="F20" s="15" t="s">
        <v>53</v>
      </c>
      <c r="G20" s="40"/>
      <c r="H20" s="16"/>
      <c r="I20" s="16"/>
    </row>
    <row r="21" spans="2:9" x14ac:dyDescent="0.3">
      <c r="B21" s="119"/>
      <c r="C21" s="13">
        <v>4</v>
      </c>
      <c r="D21" s="14" t="s">
        <v>42</v>
      </c>
      <c r="E21" s="14" t="s">
        <v>50</v>
      </c>
      <c r="F21" s="15" t="s">
        <v>51</v>
      </c>
      <c r="G21" s="40"/>
      <c r="H21" s="16"/>
      <c r="I21" s="16"/>
    </row>
    <row r="22" spans="2:9" x14ac:dyDescent="0.3">
      <c r="B22" s="119"/>
      <c r="C22" s="13">
        <v>5</v>
      </c>
      <c r="D22" s="14" t="s">
        <v>42</v>
      </c>
      <c r="E22" s="14" t="s">
        <v>45</v>
      </c>
      <c r="F22" s="15" t="s">
        <v>46</v>
      </c>
      <c r="G22" s="40"/>
      <c r="H22" s="16"/>
      <c r="I22" s="16"/>
    </row>
    <row r="23" spans="2:9" x14ac:dyDescent="0.3">
      <c r="B23" s="119"/>
      <c r="C23" s="13">
        <v>6</v>
      </c>
      <c r="D23" s="14" t="s">
        <v>42</v>
      </c>
      <c r="E23" s="15" t="s">
        <v>47</v>
      </c>
      <c r="F23" s="14" t="s">
        <v>48</v>
      </c>
      <c r="G23" s="40"/>
      <c r="H23" s="16"/>
      <c r="I23" s="16"/>
    </row>
    <row r="24" spans="2:9" x14ac:dyDescent="0.3">
      <c r="B24" s="17"/>
      <c r="C24" s="3"/>
      <c r="D24" s="18"/>
      <c r="E24" s="19"/>
      <c r="F24" s="18"/>
      <c r="H24" s="16"/>
      <c r="I24" s="16"/>
    </row>
    <row r="25" spans="2:9" ht="15" thickBot="1" x14ac:dyDescent="0.35"/>
    <row r="26" spans="2:9" ht="13.5" customHeight="1" x14ac:dyDescent="0.3">
      <c r="B26" s="20" t="s">
        <v>21</v>
      </c>
      <c r="C26" s="21" t="s">
        <v>65</v>
      </c>
      <c r="D26" s="108" t="s">
        <v>22</v>
      </c>
      <c r="E26" s="109"/>
      <c r="F26" s="22" t="s">
        <v>23</v>
      </c>
      <c r="G26" s="23"/>
      <c r="H26" s="23"/>
      <c r="I26" s="23"/>
    </row>
    <row r="27" spans="2:9" ht="41.55" customHeight="1" x14ac:dyDescent="0.3">
      <c r="B27" s="24"/>
      <c r="C27" s="25" t="s">
        <v>64</v>
      </c>
      <c r="D27" s="112"/>
      <c r="E27" s="113"/>
      <c r="F27" s="26" t="s">
        <v>62</v>
      </c>
      <c r="G27" s="27"/>
      <c r="H27" s="27"/>
      <c r="I27" s="27"/>
    </row>
    <row r="28" spans="2:9" s="8" customFormat="1" ht="29.4" customHeight="1" x14ac:dyDescent="0.3">
      <c r="B28" s="63">
        <v>1</v>
      </c>
      <c r="C28" s="64" t="s">
        <v>63</v>
      </c>
      <c r="D28" s="114" t="s">
        <v>102</v>
      </c>
      <c r="E28" s="115"/>
      <c r="F28" s="68"/>
      <c r="G28" s="65"/>
      <c r="H28" s="65"/>
      <c r="I28" s="65"/>
    </row>
    <row r="29" spans="2:9" ht="4.5" customHeight="1" x14ac:dyDescent="0.3">
      <c r="B29" s="30"/>
      <c r="C29" s="31"/>
      <c r="D29" s="32"/>
      <c r="E29" s="32"/>
      <c r="F29" s="28"/>
      <c r="G29" s="28"/>
      <c r="H29" s="28"/>
      <c r="I29" s="28"/>
    </row>
    <row r="30" spans="2:9" ht="9.9" customHeight="1" thickBot="1" x14ac:dyDescent="0.35">
      <c r="B30" s="31"/>
      <c r="C30" s="32"/>
      <c r="D30" s="32"/>
      <c r="E30" s="32"/>
      <c r="F30" s="28"/>
      <c r="G30" s="28"/>
      <c r="H30" s="28"/>
      <c r="I30" s="28"/>
    </row>
    <row r="31" spans="2:9" ht="13.5" customHeight="1" x14ac:dyDescent="0.3">
      <c r="B31" s="20" t="s">
        <v>21</v>
      </c>
      <c r="C31" s="21" t="s">
        <v>24</v>
      </c>
      <c r="D31" s="108" t="s">
        <v>22</v>
      </c>
      <c r="E31" s="109"/>
      <c r="F31" s="22" t="s">
        <v>23</v>
      </c>
      <c r="G31" s="23"/>
      <c r="H31" s="23"/>
      <c r="I31" s="23"/>
    </row>
    <row r="32" spans="2:9" ht="41.55" customHeight="1" x14ac:dyDescent="0.3">
      <c r="B32" s="24"/>
      <c r="C32" s="25" t="s">
        <v>25</v>
      </c>
      <c r="D32" s="112"/>
      <c r="E32" s="113"/>
      <c r="F32" s="26" t="s">
        <v>26</v>
      </c>
      <c r="G32" s="27"/>
      <c r="H32" s="27"/>
      <c r="I32" s="27"/>
    </row>
    <row r="33" spans="2:9" s="8" customFormat="1" ht="65.400000000000006" customHeight="1" x14ac:dyDescent="0.3">
      <c r="B33" s="63">
        <v>1</v>
      </c>
      <c r="C33" s="64" t="s">
        <v>27</v>
      </c>
      <c r="D33" s="114" t="s">
        <v>66</v>
      </c>
      <c r="E33" s="115"/>
      <c r="F33" s="68"/>
      <c r="G33" s="65"/>
      <c r="H33" s="65"/>
      <c r="I33" s="65"/>
    </row>
    <row r="34" spans="2:9" ht="4.5" customHeight="1" x14ac:dyDescent="0.3">
      <c r="B34" s="30"/>
      <c r="C34" s="31"/>
      <c r="D34" s="32"/>
      <c r="E34" s="32"/>
      <c r="F34" s="28"/>
      <c r="G34" s="28"/>
      <c r="H34" s="28"/>
      <c r="I34" s="28"/>
    </row>
    <row r="35" spans="2:9" ht="13.2" customHeight="1" thickBot="1" x14ac:dyDescent="0.35">
      <c r="B35" s="33"/>
      <c r="C35" s="34"/>
      <c r="D35" s="35"/>
      <c r="E35" s="35"/>
      <c r="F35" s="36"/>
      <c r="G35" s="28"/>
      <c r="H35" s="28"/>
      <c r="I35" s="28"/>
    </row>
    <row r="36" spans="2:9" x14ac:dyDescent="0.3">
      <c r="B36" s="20" t="s">
        <v>21</v>
      </c>
      <c r="C36" s="21" t="s">
        <v>28</v>
      </c>
      <c r="D36" s="108" t="s">
        <v>22</v>
      </c>
      <c r="E36" s="109"/>
      <c r="F36" s="22" t="s">
        <v>29</v>
      </c>
      <c r="G36" s="23"/>
      <c r="H36" s="23"/>
      <c r="I36" s="23"/>
    </row>
    <row r="37" spans="2:9" s="8" customFormat="1" ht="75" customHeight="1" x14ac:dyDescent="0.3">
      <c r="B37" s="67"/>
      <c r="C37" s="25" t="s">
        <v>30</v>
      </c>
      <c r="D37" s="112" t="s">
        <v>31</v>
      </c>
      <c r="E37" s="113"/>
      <c r="F37" s="26" t="s">
        <v>32</v>
      </c>
      <c r="G37" s="27"/>
      <c r="H37" s="27"/>
      <c r="I37" s="27"/>
    </row>
    <row r="38" spans="2:9" ht="15" thickBot="1" x14ac:dyDescent="0.35">
      <c r="B38" s="37">
        <v>1</v>
      </c>
      <c r="C38" s="29" t="s">
        <v>28</v>
      </c>
      <c r="D38" s="120"/>
      <c r="E38" s="121"/>
      <c r="F38" s="69"/>
      <c r="G38" s="28"/>
      <c r="H38" s="28"/>
      <c r="I38" s="28"/>
    </row>
    <row r="39" spans="2:9" x14ac:dyDescent="0.3">
      <c r="D39"/>
      <c r="E39"/>
    </row>
    <row r="40" spans="2:9" ht="5.4" customHeight="1" thickBot="1" x14ac:dyDescent="0.35"/>
    <row r="41" spans="2:9" x14ac:dyDescent="0.3">
      <c r="B41" s="118" t="s">
        <v>36</v>
      </c>
      <c r="C41" s="21" t="s">
        <v>37</v>
      </c>
      <c r="D41" s="21" t="s">
        <v>33</v>
      </c>
      <c r="E41" s="22" t="s">
        <v>68</v>
      </c>
      <c r="F41" s="22" t="s">
        <v>67</v>
      </c>
      <c r="G41" s="38"/>
      <c r="H41" s="38"/>
      <c r="I41" s="38"/>
    </row>
    <row r="42" spans="2:9" x14ac:dyDescent="0.3">
      <c r="B42" s="119"/>
      <c r="C42" s="13">
        <v>1</v>
      </c>
      <c r="D42" s="14" t="s">
        <v>12</v>
      </c>
      <c r="E42" s="70"/>
      <c r="F42" s="71"/>
      <c r="G42" s="18"/>
      <c r="H42" s="18"/>
      <c r="I42" s="18"/>
    </row>
    <row r="43" spans="2:9" x14ac:dyDescent="0.3">
      <c r="B43" s="119"/>
      <c r="C43" s="13">
        <v>2</v>
      </c>
      <c r="D43" s="14" t="s">
        <v>38</v>
      </c>
      <c r="E43" s="70"/>
      <c r="F43" s="71"/>
      <c r="G43" s="18"/>
      <c r="H43" s="18"/>
      <c r="I43" s="18"/>
    </row>
    <row r="44" spans="2:9" x14ac:dyDescent="0.3">
      <c r="B44" s="119"/>
      <c r="C44" s="13">
        <v>3</v>
      </c>
      <c r="D44" s="14" t="s">
        <v>39</v>
      </c>
      <c r="E44" s="70"/>
      <c r="F44" s="71"/>
      <c r="G44" s="18"/>
      <c r="H44" s="18"/>
      <c r="I44" s="18"/>
    </row>
    <row r="45" spans="2:9" x14ac:dyDescent="0.3">
      <c r="B45" s="119"/>
      <c r="C45" s="13">
        <v>4</v>
      </c>
      <c r="D45" s="14" t="s">
        <v>40</v>
      </c>
      <c r="E45" s="70"/>
      <c r="F45" s="71"/>
      <c r="G45" s="18"/>
      <c r="H45" s="18"/>
      <c r="I45" s="18"/>
    </row>
    <row r="46" spans="2:9" x14ac:dyDescent="0.3">
      <c r="B46" s="119"/>
      <c r="C46" s="13">
        <v>5</v>
      </c>
      <c r="D46" s="14" t="s">
        <v>41</v>
      </c>
      <c r="E46" s="70"/>
      <c r="F46" s="71"/>
      <c r="G46" s="18"/>
      <c r="H46" s="18"/>
      <c r="I46" s="18"/>
    </row>
    <row r="49" spans="2:7" ht="15" thickBot="1" x14ac:dyDescent="0.35"/>
    <row r="50" spans="2:7" ht="15" thickBot="1" x14ac:dyDescent="0.35">
      <c r="B50" s="9" t="s">
        <v>104</v>
      </c>
    </row>
    <row r="51" spans="2:7" x14ac:dyDescent="0.3">
      <c r="B51" s="75" t="s">
        <v>22</v>
      </c>
      <c r="C51" s="76"/>
      <c r="D51" s="77"/>
      <c r="E51" s="39"/>
    </row>
    <row r="52" spans="2:7" x14ac:dyDescent="0.3">
      <c r="B52" s="78" t="s">
        <v>105</v>
      </c>
      <c r="D52" s="79"/>
    </row>
    <row r="53" spans="2:7" x14ac:dyDescent="0.3">
      <c r="B53" s="78" t="s">
        <v>125</v>
      </c>
      <c r="D53" s="79"/>
    </row>
    <row r="54" spans="2:7" ht="15" thickBot="1" x14ac:dyDescent="0.35">
      <c r="B54" s="80" t="s">
        <v>114</v>
      </c>
      <c r="C54" s="81"/>
      <c r="D54" s="82"/>
    </row>
    <row r="56" spans="2:7" x14ac:dyDescent="0.3">
      <c r="B56" s="103" t="s">
        <v>61</v>
      </c>
      <c r="C56" s="103"/>
      <c r="D56" s="83" t="s">
        <v>113</v>
      </c>
      <c r="E56" s="83" t="s">
        <v>112</v>
      </c>
      <c r="F56" s="104" t="s">
        <v>115</v>
      </c>
      <c r="G56" s="105"/>
    </row>
    <row r="57" spans="2:7" x14ac:dyDescent="0.3">
      <c r="B57" s="84" t="s">
        <v>106</v>
      </c>
      <c r="C57" s="84"/>
      <c r="D57" s="86">
        <f t="shared" ref="D57:D62" si="0">G18</f>
        <v>0</v>
      </c>
      <c r="E57" s="14">
        <v>9000</v>
      </c>
      <c r="F57" s="98">
        <f t="shared" ref="F57:F62" si="1">E57*D57</f>
        <v>0</v>
      </c>
      <c r="G57" s="99"/>
    </row>
    <row r="58" spans="2:7" x14ac:dyDescent="0.3">
      <c r="B58" s="84" t="s">
        <v>107</v>
      </c>
      <c r="C58" s="84"/>
      <c r="D58" s="86">
        <f t="shared" si="0"/>
        <v>0</v>
      </c>
      <c r="E58" s="14">
        <v>12000</v>
      </c>
      <c r="F58" s="98">
        <f t="shared" si="1"/>
        <v>0</v>
      </c>
      <c r="G58" s="99"/>
    </row>
    <row r="59" spans="2:7" x14ac:dyDescent="0.3">
      <c r="B59" s="84" t="s">
        <v>108</v>
      </c>
      <c r="C59" s="84"/>
      <c r="D59" s="86">
        <f t="shared" si="0"/>
        <v>0</v>
      </c>
      <c r="E59" s="14">
        <v>17000</v>
      </c>
      <c r="F59" s="98">
        <f t="shared" si="1"/>
        <v>0</v>
      </c>
      <c r="G59" s="99"/>
    </row>
    <row r="60" spans="2:7" x14ac:dyDescent="0.3">
      <c r="B60" s="84" t="s">
        <v>109</v>
      </c>
      <c r="C60" s="84"/>
      <c r="D60" s="86">
        <f t="shared" si="0"/>
        <v>0</v>
      </c>
      <c r="E60" s="14">
        <v>25000</v>
      </c>
      <c r="F60" s="98">
        <f t="shared" si="1"/>
        <v>0</v>
      </c>
      <c r="G60" s="99"/>
    </row>
    <row r="61" spans="2:7" x14ac:dyDescent="0.3">
      <c r="B61" s="84" t="s">
        <v>110</v>
      </c>
      <c r="C61" s="84"/>
      <c r="D61" s="86">
        <f t="shared" si="0"/>
        <v>0</v>
      </c>
      <c r="E61" s="14">
        <v>30000</v>
      </c>
      <c r="F61" s="98">
        <f t="shared" si="1"/>
        <v>0</v>
      </c>
      <c r="G61" s="99"/>
    </row>
    <row r="62" spans="2:7" x14ac:dyDescent="0.3">
      <c r="B62" s="84" t="s">
        <v>111</v>
      </c>
      <c r="C62" s="84"/>
      <c r="D62" s="86">
        <f t="shared" si="0"/>
        <v>0</v>
      </c>
      <c r="E62" s="14">
        <v>35000</v>
      </c>
      <c r="F62" s="98">
        <f t="shared" si="1"/>
        <v>0</v>
      </c>
      <c r="G62" s="99"/>
    </row>
    <row r="65" spans="2:7" x14ac:dyDescent="0.3">
      <c r="B65" s="101" t="s">
        <v>65</v>
      </c>
      <c r="C65" s="102"/>
      <c r="D65" s="83" t="s">
        <v>113</v>
      </c>
      <c r="E65" s="83" t="s">
        <v>117</v>
      </c>
      <c r="F65" s="104" t="s">
        <v>122</v>
      </c>
      <c r="G65" s="105"/>
    </row>
    <row r="66" spans="2:7" x14ac:dyDescent="0.3">
      <c r="B66" s="100" t="s">
        <v>116</v>
      </c>
      <c r="C66" s="100"/>
      <c r="D66" s="86">
        <f>F28</f>
        <v>0</v>
      </c>
      <c r="E66" s="85">
        <v>60</v>
      </c>
      <c r="F66" s="98">
        <f>D66*E66</f>
        <v>0</v>
      </c>
      <c r="G66" s="99"/>
    </row>
    <row r="68" spans="2:7" x14ac:dyDescent="0.3">
      <c r="B68" s="101" t="s">
        <v>24</v>
      </c>
      <c r="C68" s="102"/>
      <c r="D68" s="83" t="s">
        <v>113</v>
      </c>
      <c r="E68" s="87" t="s">
        <v>119</v>
      </c>
      <c r="F68" s="104" t="s">
        <v>124</v>
      </c>
      <c r="G68" s="105"/>
    </row>
    <row r="69" spans="2:7" x14ac:dyDescent="0.3">
      <c r="B69" s="100" t="s">
        <v>118</v>
      </c>
      <c r="C69" s="100"/>
      <c r="D69" s="86">
        <f>F33</f>
        <v>0</v>
      </c>
      <c r="E69" s="85">
        <v>60</v>
      </c>
      <c r="F69" s="98">
        <f>D69*E69</f>
        <v>0</v>
      </c>
      <c r="G69" s="99"/>
    </row>
    <row r="71" spans="2:7" x14ac:dyDescent="0.3">
      <c r="B71" s="101" t="s">
        <v>28</v>
      </c>
      <c r="C71" s="102"/>
      <c r="D71" s="102"/>
      <c r="E71" s="107"/>
      <c r="F71" s="106" t="s">
        <v>113</v>
      </c>
      <c r="G71" s="106"/>
    </row>
    <row r="72" spans="2:7" x14ac:dyDescent="0.3">
      <c r="B72" s="100" t="s">
        <v>120</v>
      </c>
      <c r="C72" s="100"/>
      <c r="D72" s="100"/>
      <c r="E72" s="100"/>
      <c r="F72" s="98">
        <f>F38</f>
        <v>0</v>
      </c>
      <c r="G72" s="99"/>
    </row>
    <row r="74" spans="2:7" x14ac:dyDescent="0.3">
      <c r="B74" s="103" t="s">
        <v>36</v>
      </c>
      <c r="C74" s="103"/>
      <c r="D74" s="83" t="s">
        <v>113</v>
      </c>
      <c r="E74" s="83" t="s">
        <v>121</v>
      </c>
      <c r="F74" s="106" t="s">
        <v>113</v>
      </c>
      <c r="G74" s="106"/>
    </row>
    <row r="75" spans="2:7" x14ac:dyDescent="0.3">
      <c r="B75" s="100" t="s">
        <v>12</v>
      </c>
      <c r="C75" s="100"/>
      <c r="D75" s="86">
        <f>F42</f>
        <v>0</v>
      </c>
      <c r="E75" s="90">
        <f>E42</f>
        <v>0</v>
      </c>
      <c r="F75" s="98">
        <f>D75*E75</f>
        <v>0</v>
      </c>
      <c r="G75" s="99"/>
    </row>
    <row r="76" spans="2:7" x14ac:dyDescent="0.3">
      <c r="B76" s="100" t="s">
        <v>38</v>
      </c>
      <c r="C76" s="100"/>
      <c r="D76" s="86">
        <f t="shared" ref="D76:D79" si="2">F43</f>
        <v>0</v>
      </c>
      <c r="E76" s="90">
        <f t="shared" ref="E76:E79" si="3">E43</f>
        <v>0</v>
      </c>
      <c r="F76" s="98">
        <f t="shared" ref="F76:F79" si="4">D76*E76</f>
        <v>0</v>
      </c>
      <c r="G76" s="99"/>
    </row>
    <row r="77" spans="2:7" x14ac:dyDescent="0.3">
      <c r="B77" s="100" t="s">
        <v>39</v>
      </c>
      <c r="C77" s="100"/>
      <c r="D77" s="86">
        <f t="shared" si="2"/>
        <v>0</v>
      </c>
      <c r="E77" s="90">
        <f t="shared" si="3"/>
        <v>0</v>
      </c>
      <c r="F77" s="98">
        <f t="shared" si="4"/>
        <v>0</v>
      </c>
      <c r="G77" s="99"/>
    </row>
    <row r="78" spans="2:7" x14ac:dyDescent="0.3">
      <c r="B78" s="100" t="s">
        <v>40</v>
      </c>
      <c r="C78" s="100"/>
      <c r="D78" s="86">
        <f t="shared" si="2"/>
        <v>0</v>
      </c>
      <c r="E78" s="90">
        <f t="shared" si="3"/>
        <v>0</v>
      </c>
      <c r="F78" s="98">
        <f t="shared" si="4"/>
        <v>0</v>
      </c>
      <c r="G78" s="99"/>
    </row>
    <row r="79" spans="2:7" x14ac:dyDescent="0.3">
      <c r="B79" s="100" t="s">
        <v>41</v>
      </c>
      <c r="C79" s="100"/>
      <c r="D79" s="86">
        <f t="shared" si="2"/>
        <v>0</v>
      </c>
      <c r="E79" s="90">
        <f t="shared" si="3"/>
        <v>0</v>
      </c>
      <c r="F79" s="98">
        <f t="shared" si="4"/>
        <v>0</v>
      </c>
      <c r="G79" s="99"/>
    </row>
    <row r="80" spans="2:7" ht="15" thickBot="1" x14ac:dyDescent="0.35">
      <c r="B80" s="88"/>
      <c r="C80" s="88"/>
      <c r="D80" s="89"/>
      <c r="E80" s="89"/>
      <c r="F80" s="91"/>
      <c r="G80" s="91"/>
    </row>
    <row r="81" spans="2:7" ht="22.2" customHeight="1" thickTop="1" thickBot="1" x14ac:dyDescent="0.45">
      <c r="B81" s="94" t="s">
        <v>123</v>
      </c>
      <c r="C81" s="95"/>
      <c r="D81" s="95"/>
      <c r="E81" s="95"/>
      <c r="F81" s="96">
        <f>F57+F58+F59+F60+F61+F62+F66+F69+F72+F75+F76+F77+F78+F79</f>
        <v>0</v>
      </c>
      <c r="G81" s="97"/>
    </row>
    <row r="82" spans="2:7" ht="15" thickTop="1" x14ac:dyDescent="0.3"/>
  </sheetData>
  <sheetProtection algorithmName="SHA-512" hashValue="Arv6RoAFtzicD0p91IwMVTZnlZj2rKZ0D9uw9Ip1Lxy2kwpAVXwp6CKOKEQ31Np52mevveMsb5URiCDSPiHwgQ==" saltValue="vR5We5cpN6KDTLflZOPGfQ==" spinCount="100000" sheet="1" objects="1" scenarios="1"/>
  <mergeCells count="48">
    <mergeCell ref="B41:B46"/>
    <mergeCell ref="D36:E36"/>
    <mergeCell ref="D37:E37"/>
    <mergeCell ref="D38:E38"/>
    <mergeCell ref="D31:E31"/>
    <mergeCell ref="D32:E32"/>
    <mergeCell ref="D33:E33"/>
    <mergeCell ref="B12:C12"/>
    <mergeCell ref="D27:E27"/>
    <mergeCell ref="D28:E28"/>
    <mergeCell ref="B13:F13"/>
    <mergeCell ref="B14:F14"/>
    <mergeCell ref="B17:B23"/>
    <mergeCell ref="F62:G62"/>
    <mergeCell ref="F66:G66"/>
    <mergeCell ref="F69:G69"/>
    <mergeCell ref="F72:G72"/>
    <mergeCell ref="D26:E26"/>
    <mergeCell ref="F65:G65"/>
    <mergeCell ref="F71:G71"/>
    <mergeCell ref="B65:C65"/>
    <mergeCell ref="B68:C68"/>
    <mergeCell ref="B74:C74"/>
    <mergeCell ref="B56:C56"/>
    <mergeCell ref="F57:G57"/>
    <mergeCell ref="F59:G59"/>
    <mergeCell ref="F60:G60"/>
    <mergeCell ref="F61:G61"/>
    <mergeCell ref="F56:G56"/>
    <mergeCell ref="F58:G58"/>
    <mergeCell ref="F74:G74"/>
    <mergeCell ref="B66:C66"/>
    <mergeCell ref="B69:C69"/>
    <mergeCell ref="F68:G68"/>
    <mergeCell ref="B72:E72"/>
    <mergeCell ref="B71:E71"/>
    <mergeCell ref="B81:E81"/>
    <mergeCell ref="F81:G81"/>
    <mergeCell ref="F75:G75"/>
    <mergeCell ref="F76:G76"/>
    <mergeCell ref="F77:G77"/>
    <mergeCell ref="F78:G78"/>
    <mergeCell ref="F79:G79"/>
    <mergeCell ref="B79:C79"/>
    <mergeCell ref="B75:C75"/>
    <mergeCell ref="B76:C76"/>
    <mergeCell ref="B77:C77"/>
    <mergeCell ref="B78:C78"/>
  </mergeCells>
  <phoneticPr fontId="10" type="noConversion"/>
  <pageMargins left="0" right="0.23622047244094491" top="0.74803149606299213" bottom="0.74803149606299213" header="0.31496062992125984" footer="0.31496062992125984"/>
  <pageSetup paperSize="9" scale="46" orientation="portrait" r:id="rId1"/>
  <headerFooter>
    <oddHeader>&amp;C
&amp;"-,Vet"&amp;20Prijzenblad&amp;"-,Standaard"&amp;11
&amp;R&amp;G</oddHeader>
    <oddFooter>&amp;LAanbesteding Digitale Administratie Studentenreisproduct&amp;CPagina &amp;P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ED4EA07F5C8F4881EB0F9BDA07DC6C" ma:contentTypeVersion="13" ma:contentTypeDescription="Een nieuw document maken." ma:contentTypeScope="" ma:versionID="5c02ff872fe891af74ac2b913da3dd00">
  <xsd:schema xmlns:xsd="http://www.w3.org/2001/XMLSchema" xmlns:xs="http://www.w3.org/2001/XMLSchema" xmlns:p="http://schemas.microsoft.com/office/2006/metadata/properties" xmlns:ns2="8b9406cb-de26-4425-a3fc-5e32e5fd06df" xmlns:ns3="b813277c-a944-4e70-9efe-0a1c66fcbd4d" targetNamespace="http://schemas.microsoft.com/office/2006/metadata/properties" ma:root="true" ma:fieldsID="3b17d18db739a1cb128940e0beda787e" ns2:_="" ns3:_="">
    <xsd:import namespace="8b9406cb-de26-4425-a3fc-5e32e5fd06df"/>
    <xsd:import namespace="b813277c-a944-4e70-9efe-0a1c66fcbd4d"/>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9406cb-de26-4425-a3fc-5e32e5fd0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fdaf8cc-0b9a-46c7-8b47-ee8851953a78" ma:termSetId="09814cd3-568e-fe90-9814-8d621ff8fb84" ma:anchorId="fba54fb3-c3e1-fe81-a776-ca4b69148c4d" ma:open="true" ma:isKeyword="false">
      <xsd:complexType>
        <xsd:sequence>
          <xsd:element ref="pc:Terms" minOccurs="0" maxOccurs="1"/>
        </xsd:sequence>
      </xsd:complex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13277c-a944-4e70-9efe-0a1c66fcbd4d"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4e9cfea0-13a4-437b-ad8e-c7df6603c032}" ma:internalName="TaxCatchAll" ma:showField="CatchAllData" ma:web="b813277c-a944-4e70-9efe-0a1c66fcbd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813277c-a944-4e70-9efe-0a1c66fcbd4d" xsi:nil="true"/>
    <lcf76f155ced4ddcb4097134ff3c332f xmlns="8b9406cb-de26-4425-a3fc-5e32e5fd06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D8EE44C-E132-4340-8477-7A20C0E56047}">
  <ds:schemaRefs>
    <ds:schemaRef ds:uri="http://schemas.microsoft.com/sharepoint/v3/contenttype/forms"/>
  </ds:schemaRefs>
</ds:datastoreItem>
</file>

<file path=customXml/itemProps2.xml><?xml version="1.0" encoding="utf-8"?>
<ds:datastoreItem xmlns:ds="http://schemas.openxmlformats.org/officeDocument/2006/customXml" ds:itemID="{D7AA3326-9665-46B4-AA48-691AC2CF6906}"/>
</file>

<file path=customXml/itemProps3.xml><?xml version="1.0" encoding="utf-8"?>
<ds:datastoreItem xmlns:ds="http://schemas.openxmlformats.org/officeDocument/2006/customXml" ds:itemID="{A59D6CC5-B6BC-49E5-95A4-C084C6850535}">
  <ds:schemaRefs>
    <ds:schemaRef ds:uri="b813277c-a944-4e70-9efe-0a1c66fcbd4d"/>
    <ds:schemaRef ds:uri="http://schemas.openxmlformats.org/package/2006/metadata/core-properties"/>
    <ds:schemaRef ds:uri="8b9406cb-de26-4425-a3fc-5e32e5fd06df"/>
    <ds:schemaRef ds:uri="http://purl.org/dc/terms/"/>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Context &amp; aannames</vt:lpstr>
      <vt:lpstr>Aantallen 2022 en 2023</vt:lpstr>
      <vt:lpstr>Prijzenblad</vt:lpstr>
      <vt:lpstr>Prijzenblad!Afdrukbereik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Somhorst</dc:creator>
  <cp:keywords/>
  <dc:description/>
  <cp:lastModifiedBy>Ali Oudahmani</cp:lastModifiedBy>
  <cp:revision/>
  <cp:lastPrinted>2023-11-24T10:42:11Z</cp:lastPrinted>
  <dcterms:created xsi:type="dcterms:W3CDTF">2018-03-09T12:39:39Z</dcterms:created>
  <dcterms:modified xsi:type="dcterms:W3CDTF">2023-11-24T14:22:20Z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0x010100F5ED4EA07F5C8F4881EB0F9BDA07DC6C</vt:lpwstr>
  </property>
  <property fmtid="{D5CDD505-2E9C-101B-9397-08002B2CF9AE}" pid="3" name="MediaServiceImageTags">
    <vt:lpwstr/>
  </property>
</Properties>
</file>