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drawings/drawing3.xml" ContentType="application/vnd.openxmlformats-officedocument.drawing+xml"/>
  <Override PartName="/xl/tables/table2.xml" ContentType="application/vnd.openxmlformats-officedocument.spreadsheetml.table+xml"/>
  <Override PartName="/xl/drawings/drawing4.xml" ContentType="application/vnd.openxmlformats-officedocument.drawing+xml"/>
  <Override PartName="/xl/tables/table3.xml" ContentType="application/vnd.openxmlformats-officedocument.spreadsheetml.table+xml"/>
  <Override PartName="/xl/drawings/drawing5.xml" ContentType="application/vnd.openxmlformats-officedocument.drawing+xml"/>
  <Override PartName="/xl/tables/table4.xml" ContentType="application/vnd.openxmlformats-officedocument.spreadsheetml.table+xml"/>
  <Override PartName="/xl/drawings/drawing6.xml" ContentType="application/vnd.openxmlformats-officedocument.drawing+xml"/>
  <Override PartName="/xl/tables/table5.xml" ContentType="application/vnd.openxmlformats-officedocument.spreadsheetml.table+xml"/>
  <Override PartName="/xl/drawings/drawing7.xml" ContentType="application/vnd.openxmlformats-officedocument.drawing+xml"/>
  <Override PartName="/xl/tables/table6.xml" ContentType="application/vnd.openxmlformats-officedocument.spreadsheetml.table+xml"/>
  <Override PartName="/xl/drawings/drawing8.xml" ContentType="application/vnd.openxmlformats-officedocument.drawing+xml"/>
  <Override PartName="/xl/tables/table7.xml" ContentType="application/vnd.openxmlformats-officedocument.spreadsheetml.table+xml"/>
  <Override PartName="/xl/drawings/drawing9.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mc:AlternateContent xmlns:mc="http://schemas.openxmlformats.org/markup-compatibility/2006">
    <mc:Choice Requires="x15">
      <x15ac:absPath xmlns:x15ac="http://schemas.microsoft.com/office/spreadsheetml/2010/11/ac" url="https://lumconline.sharepoint.com/sites/AanbestedingvervangingCTK32/Gedeelde documenten/3a. Nota van Inlichtingen/"/>
    </mc:Choice>
  </mc:AlternateContent>
  <xr:revisionPtr revIDLastSave="95" documentId="13_ncr:1_{AFDAD61E-565C-465B-A953-74AB39B2BBB2}" xr6:coauthVersionLast="47" xr6:coauthVersionMax="47" xr10:uidLastSave="{EDBC5A5A-C385-46CB-AEAC-BECC57542C4A}"/>
  <bookViews>
    <workbookView xWindow="-28910" yWindow="-110" windowWidth="29020" windowHeight="15820" tabRatio="871" xr2:uid="{901B2801-C66D-41A4-8F0C-0B21A09E2BB4}"/>
  </bookViews>
  <sheets>
    <sheet name="Overzicht" sheetId="6" r:id="rId1"/>
    <sheet name="Wetten &amp; voorschriften" sheetId="5" r:id="rId2"/>
    <sheet name="ICT &amp; netwerk" sheetId="7" r:id="rId3"/>
    <sheet name="Levering" sheetId="8" r:id="rId4"/>
    <sheet name="Functionele eisen" sheetId="4" r:id="rId5"/>
    <sheet name="Dosimetrie &amp; stralingshygiene" sheetId="13" r:id="rId6"/>
    <sheet name="Acceptatie,onderhoud &amp; training" sheetId="10" r:id="rId7"/>
    <sheet name="Mens, milieu &amp; maatschappij" sheetId="11" r:id="rId8"/>
    <sheet name="Wensenlijst" sheetId="12" r:id="rId9"/>
  </sheets>
  <externalReferences>
    <externalReference r:id="rId10"/>
    <externalReference r:id="rId11"/>
  </externalReferences>
  <definedNames>
    <definedName name="_xlnm.Print_Area" localSheetId="6">'Acceptatie,onderhoud &amp; training'!$A:$H</definedName>
    <definedName name="_xlnm.Print_Area" localSheetId="5">'Dosimetrie &amp; stralingshygiene'!$A:$G</definedName>
    <definedName name="_xlnm.Print_Area" localSheetId="4">'Functionele eisen'!$A$1:$G$64</definedName>
    <definedName name="_xlnm.Print_Area" localSheetId="2">'ICT &amp; netwerk'!$A:$G</definedName>
    <definedName name="_xlnm.Print_Area" localSheetId="3">Levering!$A:$H</definedName>
    <definedName name="_xlnm.Print_Area" localSheetId="7">'Mens, milieu &amp; maatschappij'!$A:$H</definedName>
    <definedName name="_xlnm.Print_Area" localSheetId="0">Overzicht!$A:$G</definedName>
    <definedName name="_xlnm.Print_Area" localSheetId="1">'Wetten &amp; voorschriften'!$A:$G</definedName>
    <definedName name="df" localSheetId="5">REPLACE(SheetNames,IFERROR(FIND(" ",SheetNames),32),32,"_eisen")</definedName>
    <definedName name="df">REPLACE(SheetNames,IFERROR(FIND(" ",SheetNames),32),32,"_eisen")</definedName>
    <definedName name="ICT_eisen" localSheetId="5">REPLACE(SheetNames,IFERROR(FIND(" ",SheetNames),32),32,"_eisen")</definedName>
    <definedName name="ICT_eisen">REPLACE(SheetNames,IFERROR(FIND(" ",SheetNames),32),32,"_eisen")</definedName>
    <definedName name="ict_wensen" localSheetId="5">REPLACE(SheetNames,IFERROR(FIND(" ",SheetNames),32),32,"_wensen")</definedName>
    <definedName name="ict_wensen">REPLACE(SheetNames,IFERROR(FIND(" ",SheetNames),32),32,"_wensen")</definedName>
    <definedName name="OLE_LINK1" localSheetId="6">'Acceptatie,onderhoud &amp; training'!$C$10</definedName>
    <definedName name="Tabelnamen_eisen" localSheetId="6">REPLACE(SheetNames,IFERROR(FIND(" ",SheetNames),32),32,"_eisen")</definedName>
    <definedName name="Tabelnamen_eisen" localSheetId="5">REPLACE(SheetNames,IFERROR(FIND(" ",SheetNames),32),32,"_eisen")</definedName>
    <definedName name="Tabelnamen_eisen" localSheetId="2">REPLACE([1]!SheetNames,IFERROR(FIND(" ",[1]!SheetNames),32),32,"_eisen")</definedName>
    <definedName name="Tabelnamen_eisen" localSheetId="3">REPLACE(SheetNames,IFERROR(FIND(" ",SheetNames),32),32,"_eisen")</definedName>
    <definedName name="Tabelnamen_eisen" localSheetId="7">REPLACE([1]!SheetNames,IFERROR(FIND(" ",[1]!SheetNames),32),32,"_eisen")</definedName>
    <definedName name="Tabelnamen_eisen" localSheetId="0">REPLACE(SheetNames,IFERROR(FIND(" ",SheetNames),32),32,"_eisen")</definedName>
    <definedName name="Tabelnamen_eisen" localSheetId="8">REPLACE(SheetNames,IFERROR(FIND(" ",SheetNames),32),32,"_eisen")</definedName>
    <definedName name="Tabelnamen_eisen" localSheetId="1">REPLACE(SheetNames,IFERROR(FIND(" ",SheetNames),32),32,"_eisen")</definedName>
    <definedName name="Tabelnamen_eisen">REPLACE(SheetNames,IFERROR(FIND(" ",SheetNames),32),32,"_eisen")</definedName>
    <definedName name="Tabelnamen_wensen" localSheetId="6">REPLACE(SheetNames,IFERROR(FIND(" ",SheetNames),32),32,"_wensen")</definedName>
    <definedName name="Tabelnamen_wensen" localSheetId="5">REPLACE(SheetNames,IFERROR(FIND(" ",SheetNames),32),32,"_wensen")</definedName>
    <definedName name="Tabelnamen_wensen" localSheetId="2">REPLACE([1]!SheetNames,IFERROR(FIND(" ",[1]!SheetNames),32),32,"_wensen")</definedName>
    <definedName name="Tabelnamen_wensen" localSheetId="3">REPLACE(SheetNames,IFERROR(FIND(" ",SheetNames),32),32,"_wensen")</definedName>
    <definedName name="Tabelnamen_wensen" localSheetId="7">REPLACE([1]!SheetNames,IFERROR(FIND(" ",[1]!SheetNames),32),32,"_wensen")</definedName>
    <definedName name="Tabelnamen_wensen" localSheetId="0">REPLACE(SheetNames,IFERROR(FIND(" ",SheetNames),32),32,"_wensen")</definedName>
    <definedName name="Tabelnamen_wensen" localSheetId="8">REPLACE(SheetNames,IFERROR(FIND(" ",SheetNames),32),32,"_wensen")</definedName>
    <definedName name="Tabelnamen_wensen" localSheetId="1">REPLACE(SheetNames,IFERROR(FIND(" ",SheetNames),32),32,"_wensen")</definedName>
    <definedName name="Tabelnamen_wensen">REPLACE(SheetNames,IFERROR(FIND(" ",SheetNames),32),32,"_wensen")</definedName>
    <definedName name="wensen_eisen" localSheetId="5">REPLACE(SheetNames,IFERROR(FIND(" ",SheetNames),32),32,"_eisen")</definedName>
    <definedName name="wensen_eisen">REPLACE(SheetNames,IFERROR(FIND(" ",SheetNames),32),32,"_eisen")</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56" i="4" l="1"/>
  <c r="B57" i="4"/>
  <c r="B58" i="4"/>
  <c r="B59" i="4"/>
  <c r="B60" i="4"/>
  <c r="B61" i="4"/>
  <c r="B62" i="4"/>
  <c r="B63" i="4"/>
  <c r="B15" i="7"/>
  <c r="B14" i="7"/>
  <c r="C2" i="13" l="1"/>
  <c r="C2" i="4"/>
  <c r="B20" i="11"/>
  <c r="C2" i="5"/>
  <c r="B8" i="8" l="1"/>
  <c r="B9" i="8" s="1"/>
  <c r="C32" i="12"/>
  <c r="B8" i="4"/>
  <c r="B9" i="4" s="1"/>
  <c r="C18" i="12"/>
  <c r="C15" i="12"/>
  <c r="C11" i="12"/>
  <c r="B8" i="7"/>
  <c r="B9" i="7" s="1"/>
  <c r="B10" i="7" s="1"/>
  <c r="B11" i="7" s="1"/>
  <c r="B12" i="7" s="1"/>
  <c r="B13" i="7" s="1"/>
  <c r="B16" i="7" s="1"/>
  <c r="B17" i="7" s="1"/>
  <c r="B18" i="7" s="1"/>
  <c r="B19" i="7" s="1"/>
  <c r="B20" i="7" s="1"/>
  <c r="B21" i="7" s="1"/>
  <c r="B22" i="7" s="1"/>
  <c r="B23" i="7" s="1"/>
  <c r="B24" i="7" s="1"/>
  <c r="B25" i="7" s="1"/>
  <c r="B26" i="7" s="1"/>
  <c r="B27" i="7" s="1"/>
  <c r="B28" i="7" s="1"/>
  <c r="B29" i="7" s="1"/>
  <c r="B30" i="7" s="1"/>
  <c r="B31" i="7" s="1"/>
  <c r="B32" i="7" s="1"/>
  <c r="B33" i="7" s="1"/>
  <c r="B34" i="7" s="1"/>
  <c r="B35" i="7" s="1"/>
  <c r="B36" i="7" s="1"/>
  <c r="B37" i="7" s="1"/>
  <c r="B38" i="7" s="1"/>
  <c r="B39" i="7" s="1"/>
  <c r="B40" i="7" s="1"/>
  <c r="B8" i="13"/>
  <c r="B9" i="13" s="1"/>
  <c r="B10" i="13" s="1"/>
  <c r="B11" i="13" s="1"/>
  <c r="B12" i="13" s="1"/>
  <c r="B13" i="13" s="1"/>
  <c r="B14" i="13" s="1"/>
  <c r="C4" i="13"/>
  <c r="B33" i="4" l="1"/>
  <c r="B34" i="4" s="1"/>
  <c r="B35" i="4" s="1"/>
  <c r="E40" i="12"/>
  <c r="F13" i="12" s="1"/>
  <c r="G13" i="12" s="1"/>
  <c r="C36" i="12"/>
  <c r="L40" i="12"/>
  <c r="B10" i="4"/>
  <c r="B11" i="4" s="1"/>
  <c r="B12" i="4" s="1"/>
  <c r="B13" i="4" s="1"/>
  <c r="L37" i="12"/>
  <c r="F31" i="12" l="1"/>
  <c r="G31" i="12" s="1"/>
  <c r="F22" i="12"/>
  <c r="G22" i="12" s="1"/>
  <c r="F30" i="12"/>
  <c r="G30" i="12" s="1"/>
  <c r="F37" i="12"/>
  <c r="G37" i="12" s="1"/>
  <c r="F20" i="12"/>
  <c r="G20" i="12" s="1"/>
  <c r="F21" i="12"/>
  <c r="G21" i="12" s="1"/>
  <c r="F23" i="12"/>
  <c r="G23" i="12" s="1"/>
  <c r="F24" i="12"/>
  <c r="G24" i="12" s="1"/>
  <c r="F25" i="12"/>
  <c r="G25" i="12" s="1"/>
  <c r="F26" i="12"/>
  <c r="G26" i="12" s="1"/>
  <c r="F27" i="12"/>
  <c r="G27" i="12" s="1"/>
  <c r="F28" i="12"/>
  <c r="G28" i="12" s="1"/>
  <c r="F29" i="12"/>
  <c r="G29" i="12" s="1"/>
  <c r="F33" i="12"/>
  <c r="G33" i="12" s="1"/>
  <c r="F34" i="12"/>
  <c r="G34" i="12" s="1"/>
  <c r="B36" i="4"/>
  <c r="B37" i="4" s="1"/>
  <c r="B38" i="4" s="1"/>
  <c r="B39" i="4" s="1"/>
  <c r="B40" i="4" s="1"/>
  <c r="B41" i="4" s="1"/>
  <c r="F16" i="12"/>
  <c r="G16" i="12" s="1"/>
  <c r="F19" i="12"/>
  <c r="G19" i="12" s="1"/>
  <c r="F12" i="12"/>
  <c r="B10" i="8"/>
  <c r="B11" i="8" s="1"/>
  <c r="F38" i="12"/>
  <c r="G38" i="12" s="1"/>
  <c r="B25" i="6"/>
  <c r="B26" i="6" s="1"/>
  <c r="B14" i="4"/>
  <c r="B15" i="4" s="1"/>
  <c r="B16" i="4" s="1"/>
  <c r="B17" i="4" s="1"/>
  <c r="B27" i="11"/>
  <c r="B28" i="11" s="1"/>
  <c r="B29" i="11" s="1"/>
  <c r="B30" i="11" s="1"/>
  <c r="B31" i="11" s="1"/>
  <c r="B32" i="11" s="1"/>
  <c r="B33" i="11" s="1"/>
  <c r="B18" i="11"/>
  <c r="B8" i="11"/>
  <c r="B9" i="11" s="1"/>
  <c r="B10" i="11" s="1"/>
  <c r="B11" i="11" s="1"/>
  <c r="B12" i="11" s="1"/>
  <c r="B13" i="11" s="1"/>
  <c r="B14" i="11" s="1"/>
  <c r="B15" i="11" s="1"/>
  <c r="B11" i="10"/>
  <c r="B12" i="10" s="1"/>
  <c r="B9" i="5"/>
  <c r="B10" i="5" s="1"/>
  <c r="B11" i="5" s="1"/>
  <c r="B12" i="5" s="1"/>
  <c r="B13" i="5" s="1"/>
  <c r="B14" i="5" s="1"/>
  <c r="B15" i="5" s="1"/>
  <c r="B16" i="5" s="1"/>
  <c r="B8" i="5"/>
  <c r="B53" i="4"/>
  <c r="G12" i="12" l="1"/>
  <c r="F40" i="12"/>
  <c r="B19" i="11"/>
  <c r="B21" i="11" s="1"/>
  <c r="B22" i="11" s="1"/>
  <c r="B23" i="11" s="1"/>
  <c r="B24" i="11" s="1"/>
  <c r="B18" i="4"/>
  <c r="B19" i="4" s="1"/>
  <c r="B20" i="4" s="1"/>
  <c r="B21" i="4" s="1"/>
  <c r="B22" i="4" s="1"/>
  <c r="B12" i="8"/>
  <c r="B13" i="8" s="1"/>
  <c r="B14" i="8" s="1"/>
  <c r="B15" i="8" s="1"/>
  <c r="B16" i="8" s="1"/>
  <c r="B17" i="8" s="1"/>
  <c r="B18" i="8" s="1"/>
  <c r="B19" i="8" s="1"/>
  <c r="B20" i="8" s="1"/>
  <c r="B21" i="8" s="1"/>
  <c r="B22" i="8" s="1"/>
  <c r="B23" i="8" s="1"/>
  <c r="B24" i="8" s="1"/>
  <c r="B25" i="8" s="1"/>
  <c r="B26" i="8" s="1"/>
  <c r="B27" i="8" s="1"/>
  <c r="B28" i="8" s="1"/>
  <c r="A16" i="12" a="1"/>
  <c r="A16" i="12" s="1"/>
  <c r="B54" i="4"/>
  <c r="C4" i="12"/>
  <c r="C4" i="11"/>
  <c r="C4" i="10"/>
  <c r="C4" i="8"/>
  <c r="C4" i="7"/>
  <c r="C4" i="5"/>
  <c r="C2" i="7"/>
  <c r="C2" i="8"/>
  <c r="C2" i="10"/>
  <c r="C2" i="11"/>
  <c r="C2" i="12"/>
  <c r="B23" i="4" l="1"/>
  <c r="B24" i="4" s="1"/>
  <c r="B25" i="4" s="1"/>
  <c r="B26" i="4" s="1"/>
  <c r="B27" i="4" s="1"/>
  <c r="B28" i="4" s="1"/>
  <c r="B29" i="4" s="1"/>
  <c r="B30" i="4" s="1"/>
  <c r="B55" i="4"/>
  <c r="G40" i="12"/>
  <c r="A1" i="6"/>
  <c r="B4" i="8" l="1"/>
  <c r="A8" i="8" s="1"/>
  <c r="B4" i="7"/>
  <c r="A14" i="7" s="1"/>
  <c r="A12" i="12" s="1" a="1"/>
  <c r="A12" i="12" s="1"/>
  <c r="B4" i="10"/>
  <c r="B4" i="5"/>
  <c r="B4" i="11"/>
  <c r="B4" i="4"/>
  <c r="B64" i="4" l="1"/>
  <c r="A20" i="8"/>
  <c r="A21" i="8"/>
  <c r="A22" i="8"/>
  <c r="A23" i="8"/>
  <c r="A24" i="8"/>
  <c r="A25" i="8"/>
  <c r="A26" i="8"/>
  <c r="A27" i="8"/>
  <c r="A28" i="8"/>
  <c r="A7" i="4"/>
  <c r="A8" i="4"/>
  <c r="A9" i="4"/>
  <c r="A40" i="7"/>
  <c r="A36" i="7"/>
  <c r="A33" i="7"/>
  <c r="A29" i="7"/>
  <c r="A39" i="7"/>
  <c r="A35" i="7"/>
  <c r="A32" i="7"/>
  <c r="A28" i="7"/>
  <c r="A37" i="7"/>
  <c r="A31" i="7"/>
  <c r="A38" i="7"/>
  <c r="A34" i="7"/>
  <c r="A30" i="7"/>
  <c r="A27" i="7"/>
  <c r="A7" i="10"/>
  <c r="A7" i="8"/>
  <c r="A12" i="8"/>
  <c r="A7" i="11"/>
  <c r="A8" i="11" s="1"/>
  <c r="A17" i="8"/>
  <c r="A9" i="8"/>
  <c r="A10" i="4" l="1"/>
  <c r="A9" i="11"/>
  <c r="A12" i="10"/>
  <c r="A9" i="10"/>
  <c r="A11" i="10"/>
  <c r="A10" i="10"/>
  <c r="A16" i="5"/>
  <c r="A11" i="5"/>
  <c r="A7" i="5"/>
  <c r="A14" i="5"/>
  <c r="A10" i="5"/>
  <c r="A12" i="5"/>
  <c r="A8" i="5"/>
  <c r="A13" i="5"/>
  <c r="A9" i="5"/>
  <c r="A11" i="4" l="1"/>
  <c r="A10" i="11"/>
  <c r="A11" i="11" s="1"/>
  <c r="A21" i="7"/>
  <c r="A16" i="7"/>
  <c r="A12" i="7"/>
  <c r="A20" i="7"/>
  <c r="A15" i="7"/>
  <c r="A13" i="7"/>
  <c r="A22" i="7"/>
  <c r="A11" i="7"/>
  <c r="A26" i="7"/>
  <c r="A23" i="7"/>
  <c r="A10" i="7"/>
  <c r="A25" i="7"/>
  <c r="A19" i="7"/>
  <c r="A17" i="7"/>
  <c r="A7" i="7"/>
  <c r="A24" i="7"/>
  <c r="A18" i="7"/>
  <c r="A15" i="8"/>
  <c r="A18" i="8"/>
  <c r="A10" i="8"/>
  <c r="A14" i="8"/>
  <c r="A19" i="8"/>
  <c r="A13" i="8"/>
  <c r="A16" i="8"/>
  <c r="A12" i="4" l="1"/>
  <c r="A12" i="11"/>
  <c r="A13" i="4" l="1"/>
  <c r="A14" i="4"/>
  <c r="A13" i="11"/>
  <c r="A14" i="11" s="1"/>
  <c r="A15" i="11" s="1"/>
  <c r="A15" i="4" l="1"/>
  <c r="A17" i="11"/>
  <c r="A18" i="11" s="1"/>
  <c r="A16" i="4" l="1"/>
  <c r="A19" i="11"/>
  <c r="A17" i="4" l="1"/>
  <c r="A18" i="4" l="1"/>
  <c r="A19" i="4"/>
  <c r="A20" i="11"/>
  <c r="A20" i="4" l="1"/>
  <c r="A21" i="11"/>
  <c r="A37" i="12" s="1" a="1"/>
  <c r="A37" i="12" s="1"/>
  <c r="A22" i="4" l="1"/>
  <c r="A21" i="4"/>
  <c r="A22" i="11"/>
  <c r="A23" i="11" l="1"/>
  <c r="A24" i="11" s="1"/>
  <c r="A26" i="11" s="1"/>
  <c r="A27" i="11" s="1"/>
  <c r="A28" i="11" s="1"/>
  <c r="A29" i="11" s="1"/>
  <c r="A30" i="11" s="1"/>
  <c r="A31" i="11" s="1"/>
  <c r="A32" i="11" s="1"/>
  <c r="A33" i="11" s="1"/>
  <c r="A23" i="4" l="1"/>
  <c r="A24" i="4" l="1"/>
  <c r="A25" i="4" l="1"/>
  <c r="A26" i="4" l="1"/>
  <c r="A27" i="4" l="1"/>
  <c r="A28" i="4" l="1"/>
  <c r="A29" i="4" l="1"/>
  <c r="A30" i="4" l="1"/>
  <c r="A32" i="4"/>
  <c r="A33" i="4" l="1"/>
  <c r="A34" i="4" l="1"/>
  <c r="A35" i="4" l="1"/>
  <c r="A36" i="4" s="1"/>
  <c r="A37" i="4" s="1"/>
  <c r="B42" i="4"/>
  <c r="B43" i="4" s="1"/>
  <c r="B44" i="4" s="1"/>
  <c r="B45" i="4" s="1"/>
  <c r="B46" i="4" s="1"/>
  <c r="B47" i="4" s="1"/>
  <c r="B48" i="4" s="1"/>
  <c r="B49" i="4" s="1"/>
  <c r="B50" i="4" s="1"/>
  <c r="A38" i="4" l="1"/>
  <c r="A39" i="4"/>
  <c r="A40" i="4" s="1"/>
  <c r="A41" i="4" l="1"/>
  <c r="A42" i="4" l="1"/>
  <c r="A43" i="4"/>
  <c r="A46" i="4"/>
  <c r="A44" i="4" l="1"/>
  <c r="A45" i="4" s="1"/>
  <c r="A48" i="4" s="1"/>
  <c r="A47" i="4"/>
  <c r="A49" i="4" l="1"/>
  <c r="A50" i="4"/>
  <c r="A52" i="4" l="1"/>
  <c r="A53" i="4" l="1"/>
  <c r="A54" i="4"/>
  <c r="A55" i="4" l="1"/>
  <c r="A56" i="4"/>
  <c r="A57" i="4"/>
  <c r="A58" i="4" s="1"/>
  <c r="A59" i="4" s="1"/>
  <c r="A60" i="4" s="1"/>
  <c r="A61" i="4" s="1"/>
  <c r="A62" i="4" l="1"/>
  <c r="A64" i="4" s="1"/>
  <c r="A19" i="12" s="1" a="1"/>
  <c r="A19" i="12" s="1"/>
  <c r="A63" i="4"/>
  <c r="B4" i="13" l="1"/>
  <c r="A13" i="13" l="1"/>
  <c r="A9" i="13"/>
  <c r="A14" i="13"/>
  <c r="A10" i="13"/>
  <c r="A12" i="13"/>
  <c r="A33" i="12" s="1" a="1"/>
  <c r="A33" i="12" s="1"/>
  <c r="A8" i="13"/>
  <c r="A7" i="13"/>
  <c r="A11" i="13"/>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<sst xmlns="http://schemas.openxmlformats.org/spreadsheetml/2006/main" count="590" uniqueCount="260">
  <si>
    <t xml:space="preserve">Programma van Eisen en Wensen </t>
  </si>
  <si>
    <t>CT scanner</t>
  </si>
  <si>
    <t>Programma van Eisen en Wensen</t>
  </si>
  <si>
    <t>voor CT scanner</t>
  </si>
  <si>
    <t>Beoogde ingebruikname:</t>
  </si>
  <si>
    <t>Uiterlijk 31-12-2024</t>
  </si>
  <si>
    <t>Overzicht van Categorieën:</t>
  </si>
  <si>
    <t>Wetten &amp; voorschriften</t>
  </si>
  <si>
    <t>ICT &amp; netwerk</t>
  </si>
  <si>
    <t>Levering</t>
  </si>
  <si>
    <t>Functionele eisen</t>
  </si>
  <si>
    <t>Dosimetrie &amp; stralingshygiene</t>
  </si>
  <si>
    <t>Acceptatie, onderhoud &amp; training</t>
  </si>
  <si>
    <t>Mens, milieu &amp; maatschappij</t>
  </si>
  <si>
    <t>Wensenlijst</t>
  </si>
  <si>
    <r>
      <t>Het aanbod van Inschrijver dient onvoorwaardelijk te voldoen aan de minimumeisen die door het LUMC worden gesteld aan de uitvoering van de opdracht. Dat wil zeggen dat alle eisen met “ja” dienen te worden beantwoord. Indien de Inschrijving hier niet a</t>
    </r>
    <r>
      <rPr>
        <sz val="10"/>
        <rFont val="Calibri"/>
        <family val="2"/>
        <scheme val="minor"/>
      </rPr>
      <t>an voldoet wordt deze terzijde gelegd. 
Indien er bij een Eis gevraagd wordt om een nadere toelichting of bewijsstuk, moet uit deze toelichting of het bewijsstuk blijken dat voldaan wordt aan de gestelde Eis.</t>
    </r>
    <r>
      <rPr>
        <sz val="10"/>
        <color theme="1"/>
        <rFont val="Calibri"/>
        <family val="2"/>
        <scheme val="minor"/>
      </rPr>
      <t xml:space="preserve">
De vragen en wensen dienen beantwoord te worden, maar leidt niet direct tot uitsluiting. Wees kort en bondig in uw antwoording.
</t>
    </r>
    <r>
      <rPr>
        <sz val="10"/>
        <rFont val="Calibri"/>
        <family val="2"/>
        <scheme val="minor"/>
      </rPr>
      <t xml:space="preserve">
Wensen worden beoordeeld conform de aangegeven methode. Indien er geen toelichting over de beoordeling is weergegeven wordt de wens beoordeeld aan de hand van de beoordelingsmatrix zoals in het Beschrijvend document onder paragraaf 5.4 weergegeven.</t>
    </r>
  </si>
  <si>
    <t>Overzicht van Bijlagen:</t>
  </si>
  <si>
    <t>Betrekking op</t>
  </si>
  <si>
    <t>ICT Infrastructuureisen voor leveranciers (Versie 7).pdf</t>
  </si>
  <si>
    <t>ICT &amp; netwerk 2,1,1</t>
  </si>
  <si>
    <t>WIBAZ Standaard Service Overeenkomst (SSO) versie 4.1</t>
  </si>
  <si>
    <t>ICT &amp; netwerk 2,1,2, Levering 3,1, Acceptatie,onderhoud &amp; training 6,2</t>
  </si>
  <si>
    <t>Bouwtekening .pdf en .dwg</t>
  </si>
  <si>
    <t>Levering 3,1,4</t>
  </si>
  <si>
    <t>Programma van Eisen (PvE)</t>
  </si>
  <si>
    <t xml:space="preserve">De winnende inschrijver dient bij het eerste verzoek de certificaten binnen vijf (5) werkdagen voor punten 3, 4, 5, 6 en 10 te kunnen overleggen. </t>
  </si>
  <si>
    <t>Sectie</t>
  </si>
  <si>
    <t>Nr</t>
  </si>
  <si>
    <t>Eisen: Wetten en Voorschriften</t>
  </si>
  <si>
    <t>Type criterium</t>
  </si>
  <si>
    <t>Voldoet J/N</t>
  </si>
  <si>
    <t>Bewijsstuk en/of toelichting</t>
  </si>
  <si>
    <t xml:space="preserve"> Toelichting door inschrijver</t>
  </si>
  <si>
    <t>Het systeem inclusief geboden opties is voorzien van een geldig CE keurmerk (volgens meest recente wetgeving) op het moment van inschrijving en voldoet aan geldende Europese en Nederlandse wet- en regelgeving. U dient dit document toe te voegen als Bijlage aan uw Inschrijving.</t>
  </si>
  <si>
    <t>Eis</t>
  </si>
  <si>
    <t>X</t>
  </si>
  <si>
    <t>Het systeem voldoet aan alle wettelijke eisen die aan de kwaliteit en veiligheid worden gesteld in het besluit basisveiligheidsnormen stralingsbescherming.</t>
  </si>
  <si>
    <t xml:space="preserve">Het systeem voldoet aan IEC 60601 in zijn geheel en aan IEC 60601-2-44 in het bijzonder. </t>
  </si>
  <si>
    <t>Het systeem voldoet aan de NEMA Standards publication XR-29 standaard.</t>
  </si>
  <si>
    <t xml:space="preserve">Het systeem voldoet aan ISO 14971:2019(en), IEC 62366-1:2015 en IEC 62304. </t>
  </si>
  <si>
    <t xml:space="preserve">De installatie voldoet aan de normen NEN 3140, NEN 1010 en NEN-EN-ISO 13485. </t>
  </si>
  <si>
    <t>Inschrijver voldoet aan 4.11 van het “Convenant veilige toepassing van medische technologie in het ziekenhuis” en haar externe technici hebben de bevoegdheid en bekwaamheid om zelfstandig technische werkzaamheden te verrichten en dit wordt zekergesteld voorafgaand aan werkzaamheden die worden uitgevoerd. Zie ook: https://www.igj.nl/zorgsectoren/medische-technologie/publicaties/convenanten/2016/08/15/veilige-toepassing-van-medische-technologie-in-de-medisch-specialistische-zorg</t>
  </si>
  <si>
    <t>Het systeem voldoet in alle opzichten aan de door de WIP opgestelde infectiepreventiemaatregelen bij beeldvormende technieken, zie bijgevoegd bestand 'WIP' richtlijn bij Beeldvormende technieken.pdf'. U dient ten allen tijden te voldoen aan de meest recente versie, te verkrijgen via www.wip.nl . Zie ook: https://www.rivm.nl/wip-richtlijn-infectiepreventiemaatregelen-bij-beeldvormende-technieken-zkh</t>
  </si>
  <si>
    <t>Inschrijver beschikt voor het systeem over een gebruikershandleiding in Nederlandse en/of Engelse taal. U dient dit document toe te voegen als Bijlage aan uw Inschrijving.</t>
  </si>
  <si>
    <t xml:space="preserve">De ruimte waarin het systeem geplaatst wordt, voldoet aan de G2-norm volgens NEN 1010, hfdstk 7.10 (medisch gebruikte ruimte). Het systeem en alle daarmee galvanisch verbonden apparatuur is geschikt om in een ruimte, die voldoet aan de G2-norm, geplaatst te worden en te functioneren. </t>
  </si>
  <si>
    <t>Eisen: ICT en Netwerk</t>
  </si>
  <si>
    <t xml:space="preserve">Het systeem dient te voldoen aan de algemene aansluitvoorwaarden ICT LUMC, met uitzondering van punten 4, 5, 13, 15, 18, 19 en 22. Zie het bijgevoegde formulier "ICT infrastructuureisen voor leveranciers (Versie 7).pdf" (bijlage). </t>
  </si>
  <si>
    <t>Voor toegang van buitenaf ivm technische ondersteuning, voldoet het systeem en/of leverancier aan eisen gesteld in WIBAZ SSO versie 4.1, bijlage overeenkomst externe verbindingen.</t>
  </si>
  <si>
    <t>Kabel netwerk aansluiting werkt op basis van 1 Gb full duplex.</t>
  </si>
  <si>
    <t>Wens (J/N)</t>
  </si>
  <si>
    <t xml:space="preserve">De beschikbare IHE Integration Profiles dienen beschreven te zijn in de IHE Integration Statement. U dient dit document toe te voegen als Bijlage aan uw Inschrijving. Zie onderstaande tabel voor de vereiste en gewenste IHE Profiles per modaliteit-type.  </t>
  </si>
  <si>
    <t>Het systeem past in de PACS (Sectra IDS5/IDS7)/eZIS (Chipsoft) infrastructuur van het LUMC. Het systeem beschikt daartoe over mogelijkheden om met het PACS in het LUMC te communiceren.</t>
  </si>
  <si>
    <t>Het systeem is DICOM 3.0 compatible. Het DICOM Conformance Statement wordt bijgeleverd.</t>
  </si>
  <si>
    <t xml:space="preserve">Het systeem dient binnen dicom minimaal de volgende Services/Protocols te ondersteunen:  
- DICOM modality worklist DMWL  
- DICOM Storage SCU/SCP 
- DICOM Print SCU
- DICOM MWM 
- DICOM MPPS 
- DICOM Storage commit
- DICOM Q/R. </t>
  </si>
  <si>
    <t>Het systeem ondersteunt DICOM Enhanced images storage</t>
  </si>
  <si>
    <t>Het systeem beschikt over de mogelijkheid om meerdere sendnodes te kunnen invoeren waarvan er 1 default is (archief). Op deze wijze kunnen ook andere stations makkelijk aangekozen worden en beelden m.b.v. DICOM_send verzonden worden.</t>
  </si>
  <si>
    <t>Automatisch verzenden moet mogelijk zijn bij het beëindigen van een image, serie of studie, afhankelijk hoe het systeem zijn beelden maakt (per image, serie of study).
Geef aan hoe dit in uw software gerealiseerd wordt. Doel is dat een persoon niet actief hoeft te archiveren (of zenden) om de beelden in het PACS archief te krijgen.</t>
  </si>
  <si>
    <t xml:space="preserve">Bij het maken van eventuele reconstructies of nieuwe beelden dienen deze beelden in een nieuwe serie te vallen. (Ze dienen een nieuw serie-UID te krijgen. Hierdoor zijn ze in het PACS als aparte serie te behandelen.) </t>
  </si>
  <si>
    <t>Het is verboden dat er in de private DICOMfields (oneven groepen) data staat die te herleiden is/zijn naar patiëntgegevens.</t>
  </si>
  <si>
    <t>Tevens dient een Radiation Dicom Dose Structured Report naar PACS (SECTRA) gestuurd te worden.</t>
  </si>
  <si>
    <t xml:space="preserve">Het systeem is voorzien van hardware en software voor het op eenvoudige wijze archiveren en exporteren van al dan niet geanonimiseerde DICOM-(beeld)data op digitale media (zoals CD/DVD/USB/flash memory). </t>
  </si>
  <si>
    <t xml:space="preserve">Het systeem dient over een lokale opslagcapaciteit van minimaal 1 week eigen productie te beschikken. </t>
  </si>
  <si>
    <t xml:space="preserve">Geef aan hoeveel data (in MB's) het apparaat zal produceren per maand. En hoeveel opslagcapaciteit beschikbaar is. Vermeld ook de mogelijkheden tot uitbreiding van de lokale opslagcapaciteit.  </t>
  </si>
  <si>
    <t>Vraag</t>
  </si>
  <si>
    <t>Op DICOM-niveau dient de applicatie om te moeten kunnen gaan met hostnames i.p.v. harde IP-adressen.</t>
  </si>
  <si>
    <t>Hostname’s, AE-title’s, stationname, Institution_Name en Institution_Address zijn te bepalen door het LUMC en zijn niet aan verandering onderhevig door onderhoud aan het systeem.</t>
  </si>
  <si>
    <t>Het systeem dient over meerdere IP-broadcastdomeinen goed te functioneren.</t>
  </si>
  <si>
    <t>Is voor het goed functioneren het systeem afhankelijk van eigen routers en/of firewalls?</t>
  </si>
  <si>
    <t>Er dient na een succesvolle en geaccepteerde installatie een backup gemaakt te worden. Voor en na een upgrade dient deze back-up wederom gemaakt te worden, na acceptatie door het LUMC.</t>
  </si>
  <si>
    <t>Op welk besturingssysteem draait het systeem? Welke versie/nummer betreft dit?</t>
  </si>
  <si>
    <t>Het systeem blijft functioneren bij een korte onderbreking (tot enige minuten) van aan het systeem eigen ICT infrastructuur (netwerk, evt. servers of data opslag systeem). Graag toelichten.</t>
  </si>
  <si>
    <t>Zijn er consequenties aan het functioneren van het systeem als het bedrijfsnetwerk (LUMCnet) niet goed functioneert? Zo ja, wat zijn deze consequenties?</t>
  </si>
  <si>
    <t>Welke oplossingen biedt het systeem om corruptie van de database bij een acute stroomuitval te voorkomen?</t>
  </si>
  <si>
    <t xml:space="preserve">De inschrijver garandeert de connectivity en interoperability met andere apparatuur of systemen. Denk hierbij aan software zoals PACS, HiX, Dosetrack, en mogelijk hardware zoals ECG-systemen, gating devices, (waar relevant), etc. </t>
  </si>
  <si>
    <t>Het systeem ondersteunt het maken van screen captures.</t>
  </si>
  <si>
    <t>Wanneer er storingen zijn vindt registratie plaats in de audit trail (log file) van de software.</t>
  </si>
  <si>
    <t>Het gebruik van “Computing hardening” van software op Het systeem wordt geprefereerd ( zie https://en.wikipedia.org/wiki/Hardening_(computing) ). Te denken hierbij is bv “white-listing” van software. Beschrijf uw mogelijkheden hierin.</t>
  </si>
  <si>
    <t xml:space="preserve">Besmetting van het systeem door virussen via USB of CD/DVD mag niet mogelijk zijn. </t>
  </si>
  <si>
    <t>T.b.v. netwerkveiligheid e.d. dient het systeem over de laatste security updates/patches te beschikken van alle software die op het systeem aanwezig is. Een check op nieuwe updates dient elke nacht plaats te vinden. Bij vaststelling van noodzaak van een dringende software update (ivm veiligheid: OS- of virusscan patches) dient de inschrijver onverwijld contact op te nemen met LUMC en een voorstel te doen voor een spoedige installatie van de noodzakelijk update. De periode tussen vaststelling en update kan in samenspraak tussen de inschrijver en LUMC bepaald worden, maar overschrijdt in geen geval 5 weken (4 weken voor testing/verificatie van werking van het systeem na de update, 1 week voor installatie).</t>
  </si>
  <si>
    <t xml:space="preserve">De inschrijver informeert het LUMC over fouten en gebreken in de software, zodra deze bekend zijn. Deze communicatie dient zowel via e-mail als telefonisch geschieden, waarbij altijd moet worden geverifieerd of de informatie goed en bij de juiste persoon is aangekomen. </t>
  </si>
  <si>
    <t>De inschrijver levert (na gunning) een lijst aan waarin beschreven staat welke sofware + versies er allemaal op Het systeem staan. Denk hierbij aan OS, virus- en malware scanners, applicaties, etc etc.  Deze lijst dient bij installatie en updates nogmaals nagekeken te worden.</t>
  </si>
  <si>
    <t>na gunning</t>
  </si>
  <si>
    <t>De inschrijver levert (na gunning) softwaredocumentatie bij het systeem. Dit bevat onder andere, maar niet uitsluitend, informatie over serversoftware, communicatiesoftware en de interne technische software. Deze documentatie is in de Nederlandse en/of Engelse taal.</t>
  </si>
  <si>
    <t>tabel behorende bij punt 2.1.4 IHE Integration Profiles</t>
  </si>
  <si>
    <t>CT/MR</t>
  </si>
  <si>
    <t>IHE profielen:</t>
  </si>
  <si>
    <t>SWF</t>
  </si>
  <si>
    <t>Scheduled Workflow</t>
  </si>
  <si>
    <t>PIR</t>
  </si>
  <si>
    <t>Patient Information Reconciliation</t>
  </si>
  <si>
    <t>CPI</t>
  </si>
  <si>
    <t>Consistent Presentation of Images</t>
  </si>
  <si>
    <t>Wens</t>
  </si>
  <si>
    <t>PGP</t>
  </si>
  <si>
    <t>Presentation of Grouped Procedures</t>
  </si>
  <si>
    <t>KIN</t>
  </si>
  <si>
    <t>Key Image Note</t>
  </si>
  <si>
    <t>-</t>
  </si>
  <si>
    <t>CHG</t>
  </si>
  <si>
    <t>Charge Posting</t>
  </si>
  <si>
    <t>ED</t>
  </si>
  <si>
    <t>Evidence Documents</t>
  </si>
  <si>
    <t>Algemeen</t>
  </si>
  <si>
    <t>Alle Profielen binnen IHE</t>
  </si>
  <si>
    <t>Transacties:</t>
  </si>
  <si>
    <t>Rad-5</t>
  </si>
  <si>
    <t>Query Modality Worklist</t>
  </si>
  <si>
    <t>Rad-6</t>
  </si>
  <si>
    <t>Modality PS in Progress (MPPS)</t>
  </si>
  <si>
    <t>Rad-7</t>
  </si>
  <si>
    <t>Modality PS Completed (MPPS)</t>
  </si>
  <si>
    <t>Rad-8</t>
  </si>
  <si>
    <t>Modality Images Stored</t>
  </si>
  <si>
    <t>Rad-9</t>
  </si>
  <si>
    <t>Modality Presentation State Stored</t>
  </si>
  <si>
    <t>Rad-10</t>
  </si>
  <si>
    <t>Storage Commitment</t>
  </si>
  <si>
    <t>Rad-29</t>
  </si>
  <si>
    <t>Key Image Note Stored</t>
  </si>
  <si>
    <t>Rad-43</t>
  </si>
  <si>
    <t>Evidence Document Stored</t>
  </si>
  <si>
    <t>IT profielen</t>
  </si>
  <si>
    <t>CT</t>
  </si>
  <si>
    <t>Consistent Time</t>
  </si>
  <si>
    <t>Eisen: Levering</t>
  </si>
  <si>
    <t xml:space="preserve">Het systeem dient uiterlijk 31 december 2024 in gebruik te worden genomen voor reguliere patientenzorg, mits de bouwactiviteiten van het LUMC vier weken daarvóór gereed zijn. Voor ingebruikname dient een acceptatie te hebben plaatsgevonden, beschreven in sectie 6.1, de noodzakelijke applicatietraining voor de laboranten en instellen van alle scanprotocollen met voor LUMC gewenste beeldkwaliteit en dosis. </t>
  </si>
  <si>
    <t xml:space="preserve">De winnende Inschrijver zal voor 1 september 2024 een installatieplan voorzien, met daarin een volledige planning voor installatie en ingebruikname van het toestel, met inachtname van bouwactiviteiten, acceptatie, en initiele applicatietraining. </t>
  </si>
  <si>
    <t xml:space="preserve">De leverdatum zoals gesteld in de voorgaande vragen is gebaseerd op de datum waarop de verbouwing op locatie van het LUMC gereed is. Vertraging in het bouwproces kan leiden tot een latere gewenste levertijd. Inschrijver is flexibel om, in goed overleg met LUMC, te komen tot een herziene ingebruikname datum. Eventuele kosten voor opslag en dergelijke komen in beginsel voor rekening van inschrijver. 
</t>
  </si>
  <si>
    <t>Vanwege de verbouwing van de afdeling Radiologie komt de techniekruimte in eerste instantie op bouwlaag 2 (in ruimte K-02-028 naast de ruimte van de CT scanner) en rond april 2025 moet alleen de techniek worden verplaatst naar bouwlaag 3, ruimte K-03-011N.
Het systeem dient te passen in ruimte K-02-035 in bijgevoegde tekening en de bijbehorende techniek dient te passen in naastliggende ruimte K-02-028, en de techniekruimte K-03-011N. Teken het systeem in op de bijgeleverde bouwtekening (zie bijlagen voor .pdf en .dwg).
De kosten voor verhuizing van de techniekruimte van K-02-028 naar K-03-011N (rond april 2025) dienen te worden geincludeerd in uw Inschrijfprijs.</t>
  </si>
  <si>
    <t>Het systeem produceert tijdens normaal gebruik minder dan 50 dB geluid in de bedieningsruimte.</t>
  </si>
  <si>
    <t>In de bedieningsruimte van de CT staan alleen terminals/workstations voor de bediening van het systeem en post-processing. De overige computers (reconstructieservers, e.d.) kunnen in een aparte techniekruimte staan.</t>
  </si>
  <si>
    <r>
      <t xml:space="preserve">Inschrijver verzorgt (na gunning) een opgave van alle noodzakelijke bouwkundige voorwaarden (siting plan) om de systemen naar behoren te laten functioneren: afmetingen, gewicht, energieverbruik, warmteproductie (cooling medium),aantal aansluitingen (voeding + ICT), boringen (verankering en kabeldoorvoeren). </t>
    </r>
    <r>
      <rPr>
        <i/>
        <sz val="9"/>
        <color rgb="FF000000"/>
        <rFont val="Calibri"/>
        <family val="2"/>
      </rPr>
      <t>De winnende Inschrijver dient dit voor 1 september 2024 aan te leveren ter goedkeuring.</t>
    </r>
  </si>
  <si>
    <r>
      <rPr>
        <sz val="9"/>
        <color rgb="FF000000"/>
        <rFont val="Calibri"/>
        <family val="2"/>
      </rPr>
      <t xml:space="preserve">Geef een voorbeeld van een installatiechecklist: contactpersonen (ook van evt. derde partijen), eisen aan installatie, IT-informatie (o.a. aantal aansluitingen, IP-adressen) et cetera.  </t>
    </r>
    <r>
      <rPr>
        <i/>
        <sz val="9"/>
        <color rgb="FF000000"/>
        <rFont val="Calibri"/>
        <family val="2"/>
      </rPr>
      <t>De winnende Inschrijver dient de checklist voor 1 september 2024 aan te leveren ter goedkeuring.</t>
    </r>
  </si>
  <si>
    <t>Wat is de noodzakelijk vrije doorgang (breedte en hoogte) tbv het transport?</t>
  </si>
  <si>
    <t xml:space="preserve">Wat zijn de afmetingen van de transportkisten? </t>
  </si>
  <si>
    <t xml:space="preserve">Indien transportkisten &gt;2.10m hoog, &gt;1.30m breed, &gt;2.60m lang zijn, of meer dan 2500 kg wegen, zal inschrijver de kosten van het transport, zoals tijdelijke aanpassing doorgangen/deurlijsten, etc., betalen. </t>
  </si>
  <si>
    <t xml:space="preserve">De transportkisten dienen zonder problemen de transportroute naar de ruimte van plaatsing te kunnen bereiken (inclusief laatste draai om om de ruimte van plaatsing binnen te gaan). De winnende Inschrijver dient dit te verifiëren en voor 1 september 2024 aan het LUMC de garantie te geven dat de transportroute geverifieerd is. </t>
  </si>
  <si>
    <t>Wat is het maximale gewicht van het transport waar mee rekening moet worden gehouden?</t>
  </si>
  <si>
    <t>U beschikt over een in Nederland gevestigde service organisatie.</t>
  </si>
  <si>
    <t>U beschikt over een Nederlands sprekende helpdesk.</t>
  </si>
  <si>
    <t xml:space="preserve">Inschrijver verklaart dat het “out of service” gaan van het systeem onverwijld, doch minimaal 12 maanden voor officiele out of service datum, zal worden gemeld, zodat het LUMC zich tijdig kan beraden op eventuele maatregelen. </t>
  </si>
  <si>
    <r>
      <rPr>
        <sz val="9"/>
        <color rgb="FF000000"/>
        <rFont val="Calibri"/>
        <family val="2"/>
        <scheme val="minor"/>
      </rPr>
      <t>Beschrijf d</t>
    </r>
    <r>
      <rPr>
        <sz val="9"/>
        <rFont val="Calibri"/>
        <family val="2"/>
        <scheme val="minor"/>
      </rPr>
      <t xml:space="preserve">e duur, inhoud en alle kosten van de initiële training en de vervolg-/herhaaltrainingen voor gebruikers en technici. Houd hierbij rekening met de eisen zoals gesteld in de voorgestelde SSO. </t>
    </r>
    <r>
      <rPr>
        <sz val="9"/>
        <color rgb="FF000000"/>
        <rFont val="Calibri"/>
        <family val="2"/>
        <scheme val="minor"/>
      </rPr>
      <t>Beschrijf tevens uw visie op herhalingstrainingen gedurende de life cycle van het apparaat in relatie tot het convenant 'Veilige toepassing van medische technologie in ziekenhuizen'.</t>
    </r>
  </si>
  <si>
    <t>Eventueel door de inschrijver noodzakelijk geachte (periodieke) herhaalopleidingen vallen binnen de aangeboden prijs. Wat is de frequentie en duur (dagen) van de noodzakelijke opleidingen (voor alle gebruikers)?</t>
  </si>
  <si>
    <t>Indien nieuwe functionaliteiten beschikbaar zijn na een update/upgrade dan wordt hiervoor zonodig eenzelfde opleidingstraject verzorgd.</t>
  </si>
  <si>
    <t>Inschrijver zorgt voor een terugkom dag voor training na 3 maanden in het LUMC. Dit maakt deel uit van uw aanbieding.</t>
  </si>
  <si>
    <t>Na afloop van de training ontvangt iedere gebruiker en/of technicus een certificaat waaruit blijkt dat de training met goed gevolg is afgelegd.</t>
  </si>
  <si>
    <t>Voor de afgesproken (eerste- en tweedelijns) werkzaamheden, krijgen de ziekenhuistechnici  na het succesvol afronden van de servicetraining dezelfde rechten als de service engineer(s) van de fabrikant van het systeem. Software en/of hardware en systeemdocumentatie hiervoor wordt na beeïndiging van de training verstrekt.</t>
  </si>
  <si>
    <t>4.1 Algemeen</t>
  </si>
  <si>
    <t>Het systeem betreft een nieuwe, kwalitatief hoogwaardige, high-end Computed Tomography scanner. Het systeem behoort tot de laatste technische evolutie en meest recente productlijn (gebruik makend van de laatste detectortechnologie, beeldreconstructie methodes en dosisreductie).</t>
  </si>
  <si>
    <t>Het systeem wordt geleverd met een Guerbet OptiVantage dual-barrel Multi-use contrast pomp, die vanuit de bedieningsruimte gestart kan worden.</t>
  </si>
  <si>
    <t>Het systeem heeft een Large bore (d.w.z. 78 cm diameter of groter)</t>
  </si>
  <si>
    <t>Reconstructies zijn geoptimaliseerd voor een goede beeldkwaliteit bij een lage dosis door middel van iteratieve technieken en/of artificial intelligence reconstructies.</t>
  </si>
  <si>
    <t>Het systeem beschikt over een heldere en intuitieve interface voor bediening. Deze heeft grafische hulpmiddelen voor het eenvoudig instellen van acquisities en reconstructies, adhv anatomische regio.</t>
  </si>
  <si>
    <t>Het systeem heeft de mogelijkheid extra axiale, sagittale, of coronale reconstructies (per protocol) standaard in te stellen.</t>
  </si>
  <si>
    <t>De door het systeem afgegeven dosis wordt geregistreerd en kan automatisch geexporteerd worden als X-ray Radiation dose SR</t>
  </si>
  <si>
    <t xml:space="preserve">Het dose Structured Report bevat alle relevante gegevens uit de werklijst en opname-instellingen, ten minste patiënten gegevens, instelparameters (kV, mA, collimatie, pitch, rotatiesnelheid) en dosis-waarden in CTDI en DLP. </t>
  </si>
  <si>
    <t>Dose notification en dose alerts zijn beschikbaar (AAPM Dose Check Guidelines)</t>
  </si>
  <si>
    <t>Bij het systeem dient een bedheffer/papegaai geinstalleerd te worden, als hulpmiddel voor de patient om zich aan op te trekken.</t>
  </si>
  <si>
    <t>Het systeem is voorzien van patientcomfort hulpmiddelen zoals kussens, fixatiebanden, hoofdsteun, etc.
Vermeld welke (patientcomfort) hulpmiddelen meegeleverd zijn (iig tafel extensie, wedges, fixatiebanden, hoofdsteun) en welke optioneel zijn.</t>
  </si>
  <si>
    <t>Het systeem bevat vanaf beide zijden van de gantry afleesbare scan controls voor alle verplaatsingen van tafelblad: verticaal (op en neer), horizontaal verplaatsing (in de richting van de z-as, in en uit de gantry) en indien van toepassing, lateraal (links en rechts tov de gantry-as).</t>
  </si>
  <si>
    <r>
      <rPr>
        <sz val="9"/>
        <color rgb="FF000000"/>
        <rFont val="Calibri"/>
        <family val="2"/>
        <scheme val="minor"/>
      </rPr>
      <t>Tafelbedieni</t>
    </r>
    <r>
      <rPr>
        <sz val="9"/>
        <color rgb="FF0D0D0D"/>
        <rFont val="Calibri"/>
        <family val="2"/>
        <scheme val="minor"/>
      </rPr>
      <t xml:space="preserve">ng is ook mogelijk </t>
    </r>
    <r>
      <rPr>
        <sz val="9"/>
        <color rgb="FF000000"/>
        <rFont val="Calibri"/>
        <family val="2"/>
        <scheme val="minor"/>
      </rPr>
      <t>door middel van een voetpedaal</t>
    </r>
  </si>
  <si>
    <t>Het systeem heeft een bewegingsknop auto home</t>
  </si>
  <si>
    <t>Het tafelblad heeft een horizontale slagbeweging van de tafel van minstens 230 cm, en een verticale beweging van 40 cm boven de vloer naar 90 cm boven de vloer.</t>
  </si>
  <si>
    <t>Het systeem beschikt over laterale (links-rechts) tafelverschuiving of een gelijkwaardige oplossing.
Toelichting: Laterale tafelverschuiving is handig voor correctie van positie van niet-gecentreerde patient (ivm optimaal benutten stralingsdosis/AEC).</t>
  </si>
  <si>
    <t>Wens (open)</t>
  </si>
  <si>
    <t>Het systeem heeft een tafelblad dat belastbaar is tot minimaal 275 kg zonder verlies van kwaliteit en performance.</t>
  </si>
  <si>
    <t>Het systeem is voorzien van communicatiemogelijkheden (Intercom/camera) tussen scanner en bedieningsruimte.</t>
  </si>
  <si>
    <t>Gesproken patientinstructies zijn beschikbaar in het Nederlands (voor tijdens de scan).</t>
  </si>
  <si>
    <t>Het systeem is voorzien van een tweede workstation inclusief software voor het uitwerken en analyseren van acquisities.</t>
  </si>
  <si>
    <t>Het systeem heeft de beschikking over de mogelijkheid zonder topogram te scannen (bijv. in het geval van trauma of ultra-low dose scan) dmv een optische selectie van Field of View.</t>
  </si>
  <si>
    <t>Het systeem maakt het mogelijk om gedurende 1 helical acquisitie de pitch van de helical acquisitie aan te passen en te optimaliseren
Toelichting: bijvoorbeeld door bij een acquisitie van de romp, de romp grotendeels met een hoge pitch te scannen met uitzondering van het gebied waarin zich het hart bevindt, in dit gebied moet een lage pitch mogelijk zijn met gelegenheid tot optimale ECG gated reconstructie van de coronaire vaten.</t>
  </si>
  <si>
    <t>Het systeem beschikt over hardware- en softwarematige ondersteuning voor gesynchroniseerde beeldacquisitie, processing en analyse (4D-imaging en hartslagtriggering).</t>
  </si>
  <si>
    <t>Welke methode(n) heeft fabrikant om binnen een groter scanbereik (bijv. whole body scan op de spoed, of thorax-abdomen) voor een deel van de scan de instellingen aan te passen? Denk bijv. aan inclusie van ECG-gating ter hoogte van de coronaire vaten, het verlagen van dosis om schildklier of ogen te sparen, of juist lokaal verhogen van beeldkwaliteit (bij hersenen of lever)?</t>
  </si>
  <si>
    <t>4.2 Klinisch</t>
  </si>
  <si>
    <t>Met het systeem moet het aantoonbaar mogelijk zijn om de resultaten van studies gelijk en consistent te laten zijn als bij de huidige scanners (met geoptimaliseerde protocollen en deep learning gebaseerde reconstructies voor hoge resolutie icm lage ruisniveaus). 
We willlen leveranciers vragen om in het implementatiedocument aan te geven welke stappen zijn nodig achten (bijv. training van laboranten, optimalisatie van protocollen, ..) om er voor te zorgen dat de nieuw te installeren scanner binnen de kortst mogelijk termijn op het zelfde niveau presteert als de bestaande scanners. Wat zijn de mogelijkheden om kwantitatieve resultaten te vergelijken en gelijk te trekken?
Toelichting: dit is in verband met de noodzaak voor consistentie van de kwantitatieve studies die zullen worden uitgevoerd met de nieuwe scanner vergeleken met de lopende en toekomstige kwantitatieve studies met de huidige scanners. Dit betreft de kwantitatieve resultaten van perfusie studies (perfusie van myocard, brein), van coronary calcium scoring, en van hounsfield units in het algemeen.</t>
  </si>
  <si>
    <t>Het systeem heeft gated CTA-mogelijkheden.</t>
  </si>
  <si>
    <t xml:space="preserve">Het systeem biedt de mogelijkheid om zonder ondersteunende medicatie (betablokkers) cardiologische scans met goede diagnostische kwaliteit te maken. </t>
  </si>
  <si>
    <t>Het systeem heeft mogelijkheden om bij onregelmatige hartslag goede kwaliteit cardiac CT onderzoeken uit te voeren.
Beschrijf hoe ondanks aritmie (onregelmatige hartslag) de functionaliteit voor cardiac CT behouden blijft.</t>
  </si>
  <si>
    <t xml:space="preserve">Op welke wijze biedt het door u aangeboden systeem mogelijkheid kwalitatief goede cardiac CT beelden te maken bij een lage CT dosis? </t>
  </si>
  <si>
    <t>Het systeem is in staat tot dynamische volume studies van bijv. gewrichten, trachea van kinderen, etc.</t>
  </si>
  <si>
    <t>Op het systeem kunnen DSA studies verricht worden, inclusief dynamische DSA.</t>
  </si>
  <si>
    <t>Het systeem heeft de mogelijkheid om dual energy studies uit te voeren (incl. dynamische studies), bijvoorbeeld voor diagnose van skelet, cardio-vasculaire, abdomen en thorax toepassingen. Is het mogelijk om een volledig hart binnen 0,3s spectraal af te beelden?</t>
  </si>
  <si>
    <t>Het systeem is in staat tot het maken van Virtual Non-contrast (VNC) opnamen.</t>
  </si>
  <si>
    <t>Het systeem is in staat tot uitstekende kwaliteit cardiac CT bij lage stralingsbelasting voor de patient (coronaire vaten, myocard perfusie, rest and stress imaging van het hart, calcium score, myocardial subtraction).</t>
  </si>
  <si>
    <t>De software kan van cardiologische studies CA-scores berekenen.</t>
  </si>
  <si>
    <t>Het systeem biedt mogelijkheden voor orgaanperfusiescans (brein, lever, ..) inclusief analyse software, geef aan voor welke toepassingen dit beschikbaar is</t>
  </si>
  <si>
    <t>Het systeem biedt metaal artefact reductie tenminste op hetzelfde niveau als de huidige scanners (Aquilion ONE Genesis), of beter. 
Toelichting: dit heeft bijvoorbeeld betrekking op studies van patienten met 1 of 2 heup implantaten.</t>
  </si>
  <si>
    <t>Het systeem is in staat hoge-resolutie opnamen te maken (matrix 1024x1024), zoals noodzakelijk bijv. opnamen van het mastoid/binnenoor.</t>
  </si>
  <si>
    <t>Standaard body protocol heeft goede low-contrast detecteerbaarheid.</t>
  </si>
  <si>
    <t>Het systeem is aantoonbaar geschikt voor ultra-low dose acquisities voor long scans (&lt;0.2mSv) of pediatrische toepassingen.</t>
  </si>
  <si>
    <t>Het systeem is geschikt voor Low dose gated CTA voor dual of triple rule-out .</t>
  </si>
  <si>
    <t xml:space="preserve">Beeldkwaliteit bij patienten met ernstige adipositas (BMI &gt; 40)  is gelijk aan die bij een normale patient (BMI = 25) </t>
  </si>
  <si>
    <t>Specificeer de beeldkwaliteitsparameters conform IEC 61223-3-5 en 61223-3-6: Ruis (NPS), uniformiteit, nauwkeurigheid CT-getallen, laag-contrast resolutie, spatiele resolutie (kwalitatief en kwantitatief (MTF)), plakdikte. Geef hierbij ook het gebruikte protocol en dosis (CTDI) aan.</t>
  </si>
  <si>
    <t>4.3 Röntgenbuis, generator, detector</t>
  </si>
  <si>
    <t xml:space="preserve">Bij axiale acquisities is er geen ‘roof top effect’. Dus gewenst is, als er een cilinder afgebeeld wordt, dat het gereconstrueerde volume de vorm heeft van een cilinder, de hoogte heeft van de cilinder en overeen komt met het product van de geacquireerde coupedikte en het aantal coupes. </t>
  </si>
  <si>
    <t>Bij helical acquisities heeft het systeem een minimaal effect van ‘overranging’ bijvoorbeeld door de optimale toepassing van een ‘dynamic collimator’.</t>
  </si>
  <si>
    <t xml:space="preserve">Het systeem heeft tenminste 4 verschillende generator hoogspanningen in de range van 80 kVp t/m 140 kVp. 
Vermeld welke spanningen kunnen worden gebruikt. </t>
  </si>
  <si>
    <t xml:space="preserve">70 kVp is beschikbaar voor CTA. </t>
  </si>
  <si>
    <t>70 kVp is beschikbaar voor pediatrische protocollen.</t>
  </si>
  <si>
    <t>Het systeem heeft de beschikking over de nieuwste generatie volumetrische buisstroommodulatie:
- Axiale buisstroommodulatie (afh. van patient/gebaseerd op topogram)
- Longitudinale buisstroommodulatie (afh. van patient/gebaseerd op topogram)
- gecombineerde axiale &amp; longitudinale buisstroommodulatie (afh. van patient/gebaseerd op topogram)
Beschrijf beschikbare methoden.</t>
  </si>
  <si>
    <t xml:space="preserve">Geef een beschrijving van alle acquisitie mogelijkheden en geef aan of ze tot het standaard of optionele pakket behoren. Het betreft ten minste kV-, mA-instellingen, collimatie, pitch, dual energy mogelijkheiden.
</t>
  </si>
  <si>
    <t>Voor cardiac scans (coronaire vaten, myocard perfusie, rest/stress imaging en calcium score) en orgaanperfusiescans (brein, lever) moet het nieuwe systeem in staat zijn om volumes met een lengte van tenminste 16 centimeter, gemeten langs de rotatie-as, ‘iso-phasisch’ af te beelden, wat wil zeggen dat het gehele volume correspondeert met exact hetzelfde moment van het contrast aanbod, of exact hetzelfde moment van de beweging binnen het af te beelden volume.</t>
  </si>
  <si>
    <t>Het systeem heeft de mogelijkheid om tenminste 320 slices afzonderlijk te acquireren.
320 en hoger is zeer goed, 240-319 = goed, 160-239 voldoende, &lt;160 is onvoldoende
Toelichting: dit om bovenvermelde (bij 4.3.8) toepassingen met voldoende resolutie te kunnen scannen.</t>
  </si>
  <si>
    <t>De beeld matrix is ≥ 512x512. 1024x1024 matrix is beschikbaar voor specifieke scans (in ieder geval cardio, binnenoor)</t>
  </si>
  <si>
    <t>De rotatietijd is &lt;200 ms voor een halfscan (180 graden) bij cardiac CT. Dit voor reductie van bewegingsartefacten bij cardioscans.</t>
  </si>
  <si>
    <t>Het 'actieve' scanbereik bedraagt minimaal 200 cm (ivm CT Kahler)</t>
  </si>
  <si>
    <t>Voor reductie van ooglensdosis en zowel posterior fossa als rooftop artefacten is geanguleerd scannen is mogelijk in volume, helical en axiale acquisitie mode.
Gantry tilt in alle modes: zeer goed, gantry tilt in axiale/volume modus: voldoende, digital tilt: onvoldoende. Wanneer andere technieken worden gebruikt voor reductie van ooglensdosis, gaarne expliciteren met verwijzing naar resultaten.
Toelichting: Hardwarematig geanguleerd scannen reduceert de dosis op de ogen bij hersenscans. Softwarematige angulatie leidt niet tot dosisreductie en kan tevens rooftopartefacten verbergen.</t>
  </si>
  <si>
    <t>Dosimetrie en stalingshygiëne</t>
  </si>
  <si>
    <t>Het systeem beschikt over een deugdelijk systeem voor automatische belichtingscontrole (AEC, automatic exposure control).</t>
  </si>
  <si>
    <t>Inschrijver voorziet in ondersteuning t.b.v. protocoloptimalisatie door applicatie support.</t>
  </si>
  <si>
    <t>Het Radiation Dose Structured Report van de CT bevat alle relevante gegevens uit de werklijst en opname-instellingen, ten minste patiënten gegevens (naam, ID, geboortedatum,..), Station Name, instelparameters (protocolnaam, kV, mA, collimatie, pitch, rotatiesnelheid) en dosis-waarden in CTDI en DLP. Geef aan welke informatie bekeken kan worden.</t>
  </si>
  <si>
    <t>Op de CT modaliteit zijn dose notification en dose alerts beschikbaar (AAPM Dose Check Guidelines).</t>
  </si>
  <si>
    <t>Een strooistralingsdiagram ten behoeve van afschermingsberekeningen dient bij Inschrijving te worden overlegd. Bijvoorbeeld in de vorm van een tabel (afstand, hoogte, dosis) of in de vorm van diagrammen (scatter maps).</t>
  </si>
  <si>
    <t>Het systeem biedt de mogelijkheid om kinderprotocollen te programmeren en er wordt automatisch een kinderprotocol geselecteerd op basis van de leeftijd van de patiënt.</t>
  </si>
  <si>
    <t xml:space="preserve">Het systeem dient er in te voorzien dat in de röntgenbundel automatisch filters (bowtie filters) worden ingebracht om patiëntenbelasting (dosis) te reduceren met behoud van beeldkwaliteit. </t>
  </si>
  <si>
    <t xml:space="preserve">Alle personeel van de Inschrijver dat onderhoud, reparaties en training in het LUMC uitvoert is aantoonbaar gecertificeerd op het gebied van uitvoeren handelingen met ioniserende straling met betrekking tot röntgensystemen. </t>
  </si>
  <si>
    <t>Acceptatie</t>
  </si>
  <si>
    <t>Bij acceptatie en jaarlijks wordt de elektrische veiligheid van het toestel gecontroleerd volgens aanbeveling IEC 62353</t>
  </si>
  <si>
    <t>Onderhoud &amp; training</t>
  </si>
  <si>
    <t>Onderhoud (all-in) wordt geleverd conform de beschrijvingen in de Wibaz SSO.</t>
  </si>
  <si>
    <t>Bij vervanging van de röntgenbuis worden (e.e.a. conform IEC 61223-3-5 en 61223-3-6, aanbevelingen van de NVKF en het Besluit Basisveiligheidsnormen Stralingsbescherming) de volgende paramaters vastgelegd of gecontroleerd door de leverancier onder supervisie van de klinisch fysicus: Strooistraling; Beeldkwaliteit: Ruis, uniformiteit, CT-getallen, Laag-contrast, spatiele resolutie (kwalitatief en kwantitatief), artefacten; Bundelkwaliteit: hoogspanning: precisie en reproduceerbaarheid, lineariteit buislading en dosis, halfwaardedikte filters. Daarnaast wordt de CTDI (air/head/body) en lekstraling gemeten. Meting van de parameters vindt plaats met apparatuur, die aantoonbaar is geijkt. De parameters en resultaten van de metingen worden gerapporteerd aan het LUMC.</t>
  </si>
  <si>
    <t>Het systeem bevat diagnostische tools tbv 1e lijns storingsafhandeling</t>
  </si>
  <si>
    <t>Alle hulpmiddelen die nodig zijn voor performance evaluatie waaronder fantomen, zijn in de leveringsomvang en de inschrijvingsprijs inbegrepen. Een Catphan 700 en Kyoto Kagaku CT whole body fantoom met pathologieen (PH-2E, incl. transportkoffer en body plates, parts nrs. 43150-700, 41363-070, 41350-200-16 en 41350-200-17) zijn inbegrepen.</t>
  </si>
  <si>
    <t>Infectiepreventie</t>
  </si>
  <si>
    <t xml:space="preserve">Alle apparatuur, de bekabeling en de omhulling, inclusief dichtingen zijn van een zodanige kwaliteit zodat reiniging en desinfectie mogelijk is met de desinfectantia die in het LUMC gebruikt wordt. </t>
  </si>
  <si>
    <t>De reiniging en desinfectie van het systeem dient beschreven te zijn in een instructieboek dat kosteloos bij levering van het systeem meegeleverd wordt. Stuur voor de beoordeling de (Nederlandstalige) gebruikshandleiding waarin de reinigings-en desinfectievoorschriften beschreven staan. Zonder deze gebruiksvoorschriften kan geen beoordeling plaatsvinden.</t>
  </si>
  <si>
    <t>Het systeem en toebehoren is spatwater, vocht en vuilbestendig, e.e.a. conform IP-klasse 54. nu veranderd naar IP 22</t>
  </si>
  <si>
    <t>Er zijn voorzieningen getroffen om te voorkomen dat vocht (zoals urine, bloed) in de scanner of de tafel binnendringt. Licht toe welke voorzieningen zijn getroffen.</t>
  </si>
  <si>
    <t>Het ontwerp heeft een gladde afwerking; zonder kieren, naden of holtes.</t>
  </si>
  <si>
    <t>Het systeem is te reinigen en/of te desinfecteren zonder demontage van onderdelen.</t>
  </si>
  <si>
    <t>Het systeem dient eenvoudig en handmatig aan de buitenzijde te reinigen te zijn.</t>
  </si>
  <si>
    <t>Het systeem is klamvochtig te reinigen met één van onderstaande middelen, specificeer zo nodig per onderdeel:
- disposable microvezeldoeken,
- Clean 'n Easy van Wecoline.</t>
  </si>
  <si>
    <t>Het systeem is te desinfecteren met één van onderstaande middelen, specificeer zo nodig per onderdeel:
- Alcohol 70%,
- Incidin Oxy foam of wipes (high speed H2O2).</t>
  </si>
  <si>
    <t>Milieu en duurzaamheid</t>
  </si>
  <si>
    <t>Het systeem is aantoonbaar ontworpen voor huidig of toekomstig hergebruik door:
1. het materiaalgebruik in het apparaat is geïnventariseerd,
2. aan het einde van de levensduur van het systeem wordt zoveel mogelijk materiaal/onderdelen van het systeem hergebruikt zonder verlies aan oorspronkelijke kwaliteit (d.w.z. dat het materiaal kan worden gebruikt door dezelfde doelen zoals toegepast in het product),
3. het eenvoudig kan worden gedisassembleerd en gerecycled na afdanking,
4. bij de productie gebruik is gemaakt van gerecycleerde grondstoffen.</t>
  </si>
  <si>
    <t xml:space="preserve">Het systeem is aantoonbaar ontworpen voor een lange levensduur doordat:
1. het robuust is ontworpen en geproduceerd (bestand tegen slijtage en ruw gebruik),
2. het eenvoudig kan worden onderhouden,
3. het eenvoudig kan worden gerepareerd (bijv. modulair ontwerp en het gedurende de gehele levensduur beschikbaar zijn van betaalbare reserveonderdelen),
4. het eenvoudig kan worden gereviseerd en daarbij kan worden aangepast aan nieuwe technologieën of veranderende functionele eisen,
5. het is ontworpen en geproduceerd conform principes van circulariteit zoals gebruikelijk binnen de branche of anders overeenkomstig de principes van circulaire economie ontwikkeld door de Ellen Macarthur Foundation. </t>
  </si>
  <si>
    <t xml:space="preserve">Kan de Inschrijver een Levenscylcusanalyse (LCA) van het systeem overleggen? Graag zouden wij met de winnende inschrijver de levencycluskosten inzichtelijk maken om dit in de toekomst tot gunningscriterium te kunnen maken. </t>
  </si>
  <si>
    <t>De inschrijver maakt gebruik van duurzame energie (groene stroom, wind, zon, warmte-koudeopslag).</t>
  </si>
  <si>
    <t>In tegenstelling tot een zgn ‘stand-by’ stand, beschikt het systeem over een off-stand om energieverbruik zoveel te reduceren.</t>
  </si>
  <si>
    <r>
      <rPr>
        <sz val="9"/>
        <color rgb="FF000000"/>
        <rFont val="Calibri"/>
        <family val="2"/>
      </rPr>
      <t xml:space="preserve">De inschrijver moet de verwachte dagelijkse gebruikspatronen van het systeem aangeven;
Inschrijvers geven het dagelijks energieverbruik E (kWh)/dag) aan voor een scenario 'uitgeschakeld' of 'spaarstand', volgens de methode en de testomstandigheden in de COCIR SRI computertomografieapparatuur, zie www.cocir.org, of gelijkwaardig. Voor dit scenario wordt het energieverbruik berekend volgens gebruiksscenario 30 scans per dag, met 12 uur in de spaar-modus of uit-modus 's nachts. Geef aan met welke modus gerekend is.
Inschrijvers leveren de volgende waarden, volgens de methode en testomstandigheden in de COCIR SRI voor computertomografieapparatuur, of gelijkwaardig:
POff :Stroomverbruik (kW) in de uit-modus
PLow: Stroomverbruik (kW) in de spaarstand
PIdle : Stroomverbruik (kW) in de stationaire modus ('tussen' scans)
EScan: Energieverbruik tijdens low-dose CT scan (2.0 mGy CTDI)
TScan: tijdsduur voor een (gewogen) gemiddelde CT scan van 110 cm (van voorschrift naar stroom terug in stationaire modus)
Het dagelijkse energieverbruik kan worden berekend met de volgende formule (waarden cursief door het LUMC te bepalen, vetgedrukt door de inschrijver aangegeven)
</t>
    </r>
    <r>
      <rPr>
        <b/>
        <sz val="9"/>
        <color rgb="FF000000"/>
        <rFont val="Calibri"/>
        <family val="2"/>
      </rPr>
      <t>E=kWh/dag = POff</t>
    </r>
    <r>
      <rPr>
        <sz val="9"/>
        <color rgb="FF000000"/>
        <rFont val="Calibri"/>
        <family val="2"/>
      </rPr>
      <t xml:space="preserve"> x </t>
    </r>
    <r>
      <rPr>
        <i/>
        <sz val="9"/>
        <color rgb="FF000000"/>
        <rFont val="Calibri"/>
        <family val="2"/>
      </rPr>
      <t xml:space="preserve">TOff </t>
    </r>
    <r>
      <rPr>
        <sz val="9"/>
        <color rgb="FF000000"/>
        <rFont val="Calibri"/>
        <family val="2"/>
      </rPr>
      <t xml:space="preserve">+ </t>
    </r>
    <r>
      <rPr>
        <b/>
        <sz val="9"/>
        <color rgb="FF000000"/>
        <rFont val="Calibri"/>
        <family val="2"/>
      </rPr>
      <t xml:space="preserve">PLow </t>
    </r>
    <r>
      <rPr>
        <sz val="9"/>
        <color rgb="FF000000"/>
        <rFont val="Calibri"/>
        <family val="2"/>
      </rPr>
      <t xml:space="preserve">x </t>
    </r>
    <r>
      <rPr>
        <i/>
        <sz val="9"/>
        <color rgb="FF000000"/>
        <rFont val="Calibri"/>
        <family val="2"/>
      </rPr>
      <t xml:space="preserve">TLow </t>
    </r>
    <r>
      <rPr>
        <sz val="9"/>
        <color rgb="FF000000"/>
        <rFont val="Calibri"/>
        <family val="2"/>
      </rPr>
      <t xml:space="preserve">+ </t>
    </r>
    <r>
      <rPr>
        <i/>
        <sz val="9"/>
        <color rgb="FF000000"/>
        <rFont val="Calibri"/>
        <family val="2"/>
      </rPr>
      <t xml:space="preserve">NScan </t>
    </r>
    <r>
      <rPr>
        <sz val="9"/>
        <color rgb="FF000000"/>
        <rFont val="Calibri"/>
        <family val="2"/>
      </rPr>
      <t>x</t>
    </r>
    <r>
      <rPr>
        <b/>
        <sz val="9"/>
        <color rgb="FF000000"/>
        <rFont val="Calibri"/>
        <family val="2"/>
      </rPr>
      <t xml:space="preserve"> EScan + PIdle</t>
    </r>
    <r>
      <rPr>
        <sz val="9"/>
        <color rgb="FF000000"/>
        <rFont val="Calibri"/>
        <family val="2"/>
      </rPr>
      <t xml:space="preserve"> x (24h – </t>
    </r>
    <r>
      <rPr>
        <i/>
        <sz val="9"/>
        <color rgb="FF000000"/>
        <rFont val="Calibri"/>
        <family val="2"/>
      </rPr>
      <t xml:space="preserve">TOff </t>
    </r>
    <r>
      <rPr>
        <sz val="9"/>
        <color rgb="FF000000"/>
        <rFont val="Calibri"/>
        <family val="2"/>
      </rPr>
      <t xml:space="preserve">- </t>
    </r>
    <r>
      <rPr>
        <i/>
        <sz val="9"/>
        <color rgb="FF000000"/>
        <rFont val="Calibri"/>
        <family val="2"/>
      </rPr>
      <t xml:space="preserve">TLow </t>
    </r>
    <r>
      <rPr>
        <sz val="9"/>
        <color rgb="FF000000"/>
        <rFont val="Calibri"/>
        <family val="2"/>
      </rPr>
      <t xml:space="preserve">- </t>
    </r>
    <r>
      <rPr>
        <i/>
        <sz val="9"/>
        <color rgb="FF000000"/>
        <rFont val="Calibri"/>
        <family val="2"/>
      </rPr>
      <t xml:space="preserve">NScan </t>
    </r>
    <r>
      <rPr>
        <sz val="9"/>
        <color rgb="FF000000"/>
        <rFont val="Calibri"/>
        <family val="2"/>
      </rPr>
      <t xml:space="preserve">x </t>
    </r>
    <r>
      <rPr>
        <b/>
        <sz val="9"/>
        <color rgb="FF000000"/>
        <rFont val="Calibri"/>
        <family val="2"/>
      </rPr>
      <t>TScan</t>
    </r>
    <r>
      <rPr>
        <sz val="9"/>
        <color rgb="FF000000"/>
        <rFont val="Calibri"/>
        <family val="2"/>
      </rPr>
      <t>)
Waarbij:
NScan is het aantal scans per dag = 30.
TLow, Toff is de tijd in uren per dag voor spaarstand- of off- modus (Tlow en Toff zijn samen 12 uur). TScan is de tijdsduur voor elke scan (hiervoor mag de duur van een diagnostische totalbody scan van 80cm worden gebruikt). Welke winst in energieverbruik is te halen door gebruik van de off-stand (rekening houdend met PET-gantry en andere hardware die niet uitgeschakeld kan worden)?</t>
    </r>
  </si>
  <si>
    <t>De opstarttijd van het systeem dient zo kort mogelijk te zijn. Geef de opstarttijd van het systeem.</t>
  </si>
  <si>
    <t xml:space="preserve">Heeft de inschrijver concrete doelstelling(en) om het energieverbruik van de desbetreffenhet systeem te verminderen? </t>
  </si>
  <si>
    <t>Mens en milieu</t>
  </si>
  <si>
    <t xml:space="preserve">De productie van het systeem verloopt conform de criteria voor arbeidsomstandigheden, mensenrechten, dierenrechten, kinderarbeid en corruptie zoals opgesteld door de OESO of ILO en kan op verzoek van LUMC worden aangetoond over de gehele productieketen. </t>
  </si>
  <si>
    <t>De inschrijver en haar toeleveranciers bedrijven geen zaken in landen die geen lid zijn van de ILO of die de International Labour Standards niet toepassen en Inschrijver en haar toeinschrijvers onderschrijven de ‘ILO declaration on fundamental principals and rights at work’ en handelen hier ook naar.</t>
  </si>
  <si>
    <t>De inschrijver beschikt over een milieubeleidsverklaring die ondertekend is door de directie.</t>
  </si>
  <si>
    <t>Heeft Inschrijver een mission statement m.b.t. maatschappelijk verantwoord ondernemen? Zo ja, geef concreet aan hoe deze mission statement vertaald wordt in objectieve doelstellingen. Gaarne het Mission Statement toevoegen als bijlage.</t>
  </si>
  <si>
    <t xml:space="preserve">Het gebruik van gevaarlijke, schadelijke of toxische stoffen wordt vermeden waar mogelijk. In het bijzonder CMR-stoffen en zware metalen. </t>
  </si>
  <si>
    <t>Het afval dat ontstaat bij de productie wordt zoveel mogelijk beperkt of anders hergebruikt of gerecycled.</t>
  </si>
  <si>
    <t>De inschrijver neemt verpakkingsmaterialen van de buitenverpakking die niet voor hergebruik geschikt zijn en waarvoor geen recyclingmogelijkheden bestaan na de levering mee retour.</t>
  </si>
  <si>
    <t>De inschrijver gebruikt verpakkingsmateriaal dat het milieu minimaal belast. Inschrijver levert op verzoek van LUMC informatie over de milieubelasting en materiaalsamenstelling van producten en verpakkingen.</t>
  </si>
  <si>
    <t>Programma van Wensen (Scoringsitems)</t>
  </si>
  <si>
    <t>Default puntentoekenning:</t>
  </si>
  <si>
    <t>Aantal verkrijgen punten:</t>
  </si>
  <si>
    <t>J: 100% van de punten, N: 0%</t>
  </si>
  <si>
    <t>Onvoldoende: 0 %, Voldoende: 50 %, Goed: 80%, Zeer goed 100%</t>
  </si>
  <si>
    <t>Weging</t>
  </si>
  <si>
    <t>Weging [%]</t>
  </si>
  <si>
    <t>Maximaal aantal te behalen punten</t>
  </si>
  <si>
    <t>Totaal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</si>
</sst>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64" formatCode="0.0%"/>
    <numFmt numFmtId="165" formatCode="0.0"/>
  </numFmts>
  <fonts count="52">
    <font>
      <sz val="11"/>
      <color theme="1"/>
      <name val="Calibri"/>
      <family val="2"/>
      <scheme val="minor"/>
    </font>
    <font>
      <b/>
      <sz val="9"/>
      <color theme="0"/>
      <name val="Calibri"/>
      <family val="2"/>
      <scheme val="minor"/>
    </font>
    <font>
      <b/>
      <sz val="20"/>
      <color theme="0"/>
      <name val="Calibri"/>
      <family val="2"/>
      <scheme val="minor"/>
    </font>
    <font>
      <b/>
      <sz val="16"/>
      <color theme="0"/>
      <name val="Calibri"/>
      <family val="2"/>
      <scheme val="minor"/>
    </font>
    <font>
      <sz val="9"/>
      <color theme="1"/>
      <name val="Calibri"/>
      <family val="2"/>
      <scheme val="minor"/>
    </font>
    <font>
      <u/>
      <sz val="11"/>
      <color theme="10"/>
      <name val="Calibri"/>
      <family val="2"/>
      <scheme val="minor"/>
    </font>
    <font>
      <sz val="9"/>
      <color theme="4"/>
      <name val="Calibri"/>
      <family val="2"/>
      <scheme val="minor"/>
    </font>
    <font>
      <sz val="16"/>
      <color theme="4"/>
      <name val="Calibri"/>
      <family val="2"/>
      <scheme val="minor"/>
    </font>
    <font>
      <b/>
      <sz val="10"/>
      <color theme="0"/>
      <name val="Arial"/>
      <family val="2"/>
    </font>
    <font>
      <sz val="10"/>
      <color theme="1"/>
      <name val="Arial"/>
      <family val="2"/>
    </font>
    <font>
      <sz val="12"/>
      <color theme="1"/>
      <name val="Calibri"/>
      <family val="2"/>
      <scheme val="minor"/>
    </font>
    <font>
      <sz val="9"/>
      <name val="Calibri"/>
      <family val="2"/>
      <scheme val="minor"/>
    </font>
    <font>
      <sz val="11"/>
      <name val="Arial"/>
      <family val="2"/>
    </font>
    <font>
      <sz val="10"/>
      <name val="Arial"/>
      <family val="2"/>
    </font>
    <font>
      <sz val="11"/>
      <color theme="1"/>
      <name val="Calibri"/>
      <family val="2"/>
      <scheme val="minor"/>
    </font>
    <font>
      <b/>
      <sz val="11"/>
      <color theme="1"/>
      <name val="Calibri"/>
      <family val="2"/>
      <scheme val="minor"/>
    </font>
    <font>
      <sz val="11"/>
      <color theme="0"/>
      <name val="Calibri"/>
      <family val="2"/>
      <scheme val="minor"/>
    </font>
    <font>
      <b/>
      <sz val="9"/>
      <color theme="4"/>
      <name val="Calibri"/>
      <family val="2"/>
      <scheme val="minor"/>
    </font>
    <font>
      <sz val="20"/>
      <color theme="4"/>
      <name val="Calibri"/>
      <family val="2"/>
      <scheme val="minor"/>
    </font>
    <font>
      <sz val="14"/>
      <color theme="5"/>
      <name val="Calibri"/>
      <family val="2"/>
      <scheme val="minor"/>
    </font>
    <font>
      <sz val="10"/>
      <color theme="8"/>
      <name val="Calibri"/>
      <family val="2"/>
      <scheme val="minor"/>
    </font>
    <font>
      <b/>
      <sz val="14"/>
      <color theme="0"/>
      <name val="Calibri"/>
      <family val="2"/>
      <scheme val="minor"/>
    </font>
    <font>
      <sz val="10"/>
      <color theme="1"/>
      <name val="Calibri"/>
      <family val="2"/>
      <scheme val="minor"/>
    </font>
    <font>
      <sz val="10"/>
      <color theme="1"/>
      <name val="Var(--ff-mono)"/>
    </font>
    <font>
      <i/>
      <sz val="9"/>
      <color theme="1"/>
      <name val="Calibri"/>
      <family val="2"/>
      <scheme val="minor"/>
    </font>
    <font>
      <sz val="9"/>
      <color theme="0"/>
      <name val="Calibri"/>
      <family val="2"/>
      <scheme val="minor"/>
    </font>
    <font>
      <sz val="11"/>
      <color theme="1"/>
      <name val="Calibri"/>
      <family val="2"/>
    </font>
    <font>
      <sz val="11"/>
      <color theme="1"/>
      <name val="Arial"/>
      <family val="2"/>
    </font>
    <font>
      <sz val="9"/>
      <color theme="1"/>
      <name val="Calibri"/>
      <family val="2"/>
    </font>
    <font>
      <sz val="9"/>
      <color rgb="FF000000"/>
      <name val="Calibri"/>
      <family val="2"/>
      <scheme val="minor"/>
    </font>
    <font>
      <sz val="11"/>
      <name val="Calibri"/>
      <family val="2"/>
      <scheme val="minor"/>
    </font>
    <font>
      <u/>
      <sz val="11"/>
      <name val="Calibri"/>
      <family val="2"/>
      <scheme val="minor"/>
    </font>
    <font>
      <b/>
      <sz val="11"/>
      <color theme="4"/>
      <name val="Calibri"/>
      <family val="2"/>
      <scheme val="minor"/>
    </font>
    <font>
      <sz val="11"/>
      <color theme="5"/>
      <name val="Calibri"/>
      <family val="2"/>
      <scheme val="minor"/>
    </font>
    <font>
      <sz val="9"/>
      <color rgb="FFFF0000"/>
      <name val="Calibri"/>
      <family val="2"/>
      <scheme val="minor"/>
    </font>
    <font>
      <u/>
      <sz val="11"/>
      <color rgb="FFFF0000"/>
      <name val="Calibri"/>
      <family val="2"/>
      <scheme val="minor"/>
    </font>
    <font>
      <b/>
      <sz val="11"/>
      <color rgb="FFFF0000"/>
      <name val="Calibri"/>
      <family val="2"/>
      <scheme val="minor"/>
    </font>
    <font>
      <sz val="11"/>
      <color rgb="FFFFFFFF"/>
      <name val="Calibri"/>
      <family val="2"/>
      <scheme val="minor"/>
    </font>
    <font>
      <b/>
      <sz val="11"/>
      <color rgb="FF000000"/>
      <name val="Calibri"/>
      <family val="2"/>
      <scheme val="minor"/>
    </font>
    <font>
      <sz val="11"/>
      <color rgb="FF000000"/>
      <name val="Calibri"/>
      <family val="2"/>
      <scheme val="minor"/>
    </font>
    <font>
      <sz val="9"/>
      <color theme="1"/>
      <name val="Calibri"/>
      <family val="2"/>
      <scheme val="major"/>
    </font>
    <font>
      <sz val="11"/>
      <color theme="1"/>
      <name val="Calibri"/>
      <family val="2"/>
      <scheme val="major"/>
    </font>
    <font>
      <sz val="9"/>
      <color rgb="FF000000"/>
      <name val="Calibri"/>
      <family val="2"/>
    </font>
    <font>
      <b/>
      <sz val="9"/>
      <color rgb="FF000000"/>
      <name val="Calibri"/>
      <family val="2"/>
    </font>
    <font>
      <i/>
      <sz val="9"/>
      <color rgb="FF000000"/>
      <name val="Calibri"/>
      <family val="2"/>
    </font>
    <font>
      <sz val="9"/>
      <color rgb="FFFF0000"/>
      <name val="Calibri"/>
      <family val="2"/>
      <charset val="1"/>
    </font>
    <font>
      <sz val="10"/>
      <color rgb="FF000000"/>
      <name val="Arial"/>
      <family val="2"/>
    </font>
    <font>
      <sz val="9"/>
      <name val="Calibri"/>
      <family val="2"/>
    </font>
    <font>
      <sz val="9"/>
      <color rgb="FFFF0000"/>
      <name val="Calibri"/>
      <family val="2"/>
    </font>
    <font>
      <sz val="14"/>
      <name val="Calibri"/>
      <family val="2"/>
      <scheme val="minor"/>
    </font>
    <font>
      <sz val="10"/>
      <name val="Calibri"/>
      <family val="2"/>
      <scheme val="minor"/>
    </font>
    <font>
      <sz val="9"/>
      <color rgb="FF0D0D0D"/>
      <name val="Calibri"/>
      <family val="2"/>
      <scheme val="minor"/>
    </font>
  </fonts>
  <fills count="9">
    <fill>
      <patternFill patternType="none"/>
    </fill>
    <fill>
      <patternFill patternType="gray125"/>
    </fill>
    <fill>
      <patternFill patternType="solid">
        <fgColor theme="4"/>
        <bgColor indexed="64"/>
      </patternFill>
    </fill>
    <fill>
      <patternFill patternType="solid">
        <fgColor rgb="FFFFFFFF"/>
        <bgColor indexed="64"/>
      </patternFill>
    </fill>
    <fill>
      <patternFill patternType="solid">
        <fgColor theme="5" tint="0.79998168889431442"/>
        <bgColor indexed="65"/>
      </patternFill>
    </fill>
    <fill>
      <patternFill patternType="solid">
        <fgColor theme="0"/>
        <bgColor indexed="64"/>
      </patternFill>
    </fill>
    <fill>
      <patternFill patternType="solid">
        <fgColor rgb="FF7FBDE0"/>
        <bgColor indexed="64"/>
      </patternFill>
    </fill>
    <fill>
      <patternFill patternType="solid">
        <fgColor rgb="FF7FBDE0"/>
        <bgColor rgb="FF000000"/>
      </patternFill>
    </fill>
    <fill>
      <patternFill patternType="solid">
        <fgColor rgb="FFFFFFFF"/>
        <bgColor rgb="FF000000"/>
      </patternFill>
    </fill>
  </fills>
  <borders count="17">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bottom/>
      <diagonal/>
    </border>
    <border>
      <left style="thin">
        <color auto="1"/>
      </left>
      <right/>
      <top style="thin">
        <color auto="1"/>
      </top>
      <bottom style="thin">
        <color auto="1"/>
      </bottom>
      <diagonal/>
    </border>
    <border>
      <left/>
      <right/>
      <top/>
      <bottom style="thin">
        <color auto="1"/>
      </bottom>
      <diagonal/>
    </border>
    <border>
      <left/>
      <right style="thin">
        <color auto="1"/>
      </right>
      <top/>
      <bottom style="thin">
        <color auto="1"/>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rgb="FF000000"/>
      </bottom>
      <diagonal/>
    </border>
    <border>
      <left style="thin">
        <color rgb="FF000000"/>
      </left>
      <right style="thin">
        <color rgb="FF000000"/>
      </right>
      <top style="thin">
        <color rgb="FF000000"/>
      </top>
      <bottom/>
      <diagonal/>
    </border>
    <border>
      <left/>
      <right/>
      <top style="thin">
        <color rgb="FF000000"/>
      </top>
      <bottom style="thin">
        <color rgb="FF000000"/>
      </bottom>
      <diagonal/>
    </border>
  </borders>
  <cellStyleXfs count="12">
    <xf numFmtId="0" fontId="0" fillId="0" borderId="0"/>
    <xf numFmtId="0" fontId="5" fillId="0" borderId="0" applyNumberFormat="0" applyFill="0" applyBorder="0" applyAlignment="0" applyProtection="0"/>
    <xf numFmtId="0" fontId="10" fillId="0" borderId="0"/>
    <xf numFmtId="0" fontId="12" fillId="0" borderId="1"/>
    <xf numFmtId="0" fontId="13" fillId="0" borderId="0"/>
    <xf numFmtId="9" fontId="14" fillId="0" borderId="0" applyFont="0" applyFill="0" applyBorder="0" applyAlignment="0" applyProtection="0"/>
    <xf numFmtId="0" fontId="14" fillId="0" borderId="0"/>
    <xf numFmtId="0" fontId="13" fillId="0" borderId="0"/>
    <xf numFmtId="0" fontId="28" fillId="0" borderId="0" applyProtection="0">
      <alignment horizontal="left" vertical="top" wrapText="1" readingOrder="1"/>
    </xf>
    <xf numFmtId="0" fontId="14" fillId="4" borderId="0" applyNumberFormat="0" applyBorder="0" applyAlignment="0" applyProtection="0"/>
    <xf numFmtId="0" fontId="9" fillId="0" borderId="0"/>
    <xf numFmtId="0" fontId="13" fillId="0" borderId="0"/>
  </cellStyleXfs>
  <cellXfs count="196">
    <xf numFmtId="0" fontId="0" fillId="0" borderId="0" xfId="0"/>
    <xf numFmtId="0" fontId="1" fillId="2" borderId="0" xfId="0" applyFont="1" applyFill="1" applyAlignment="1">
      <alignment vertical="top"/>
    </xf>
    <xf numFmtId="0" fontId="2" fillId="2" borderId="0" xfId="0" applyFont="1" applyFill="1" applyAlignment="1">
      <alignment vertical="center"/>
    </xf>
    <xf numFmtId="0" fontId="0" fillId="2" borderId="0" xfId="0" applyFill="1" applyAlignment="1">
      <alignment horizontal="center"/>
    </xf>
    <xf numFmtId="0" fontId="3" fillId="2" borderId="0" xfId="0" applyFont="1" applyFill="1" applyAlignment="1">
      <alignment vertical="center"/>
    </xf>
    <xf numFmtId="0" fontId="4" fillId="0" borderId="0" xfId="0" applyFont="1" applyAlignment="1">
      <alignment vertical="top"/>
    </xf>
    <xf numFmtId="0" fontId="0" fillId="0" borderId="0" xfId="0" applyAlignment="1">
      <alignment horizontal="center"/>
    </xf>
    <xf numFmtId="0" fontId="8" fillId="2" borderId="1" xfId="0" applyFont="1" applyFill="1" applyBorder="1" applyAlignment="1">
      <alignment horizontal="center" vertical="center" wrapText="1"/>
    </xf>
    <xf numFmtId="0" fontId="8" fillId="2" borderId="2" xfId="0" applyFont="1" applyFill="1" applyBorder="1" applyAlignment="1">
      <alignment horizontal="center" vertical="center" wrapText="1"/>
    </xf>
    <xf numFmtId="0" fontId="9" fillId="0" borderId="0" xfId="0" applyFont="1" applyAlignment="1">
      <alignment horizontal="center" vertical="center"/>
    </xf>
    <xf numFmtId="0" fontId="4" fillId="0" borderId="0" xfId="0" applyFont="1" applyAlignment="1">
      <alignment horizontal="center" vertical="center"/>
    </xf>
    <xf numFmtId="0" fontId="11" fillId="0" borderId="0" xfId="2" applyFont="1" applyAlignment="1">
      <alignment vertical="top" wrapText="1"/>
    </xf>
    <xf numFmtId="0" fontId="11" fillId="0" borderId="0" xfId="2" applyFont="1" applyAlignment="1">
      <alignment horizontal="center" vertical="center" wrapText="1"/>
    </xf>
    <xf numFmtId="0" fontId="4" fillId="0" borderId="1" xfId="0" applyFont="1" applyBorder="1" applyAlignment="1">
      <alignment horizontal="center" vertical="center" wrapText="1"/>
    </xf>
    <xf numFmtId="0" fontId="4" fillId="0" borderId="4" xfId="0" applyFont="1" applyBorder="1" applyAlignment="1">
      <alignment horizontal="left" vertical="top" wrapText="1"/>
    </xf>
    <xf numFmtId="0" fontId="4" fillId="0" borderId="4" xfId="0" applyFont="1" applyBorder="1" applyAlignment="1">
      <alignment horizontal="left" vertical="top"/>
    </xf>
    <xf numFmtId="0" fontId="4" fillId="0" borderId="5" xfId="0" applyFont="1" applyBorder="1" applyAlignment="1">
      <alignment horizontal="center" vertical="center" wrapText="1"/>
    </xf>
    <xf numFmtId="0" fontId="11" fillId="0" borderId="0" xfId="2" applyFont="1" applyAlignment="1">
      <alignment wrapText="1"/>
    </xf>
    <xf numFmtId="0" fontId="11" fillId="0" borderId="6" xfId="2" applyFont="1" applyBorder="1" applyAlignment="1">
      <alignment vertical="top" wrapText="1"/>
    </xf>
    <xf numFmtId="0" fontId="11" fillId="0" borderId="6" xfId="2" applyFont="1" applyBorder="1" applyAlignment="1">
      <alignment horizontal="center" vertical="center" wrapText="1"/>
    </xf>
    <xf numFmtId="0" fontId="4" fillId="0" borderId="7" xfId="0" applyFont="1" applyBorder="1" applyAlignment="1">
      <alignment horizontal="left" vertical="top"/>
    </xf>
    <xf numFmtId="0" fontId="4" fillId="0" borderId="0" xfId="0" applyFont="1"/>
    <xf numFmtId="0" fontId="13" fillId="0" borderId="0" xfId="4"/>
    <xf numFmtId="0" fontId="11" fillId="0" borderId="1" xfId="3" applyFont="1" applyAlignment="1">
      <alignment vertical="center" wrapText="1"/>
    </xf>
    <xf numFmtId="0" fontId="4" fillId="0" borderId="0" xfId="0" applyFont="1" applyAlignment="1">
      <alignment horizontal="center"/>
    </xf>
    <xf numFmtId="0" fontId="17" fillId="2" borderId="0" xfId="0" applyFont="1" applyFill="1" applyAlignment="1">
      <alignment vertical="top"/>
    </xf>
    <xf numFmtId="0" fontId="2" fillId="2" borderId="0" xfId="0" applyFont="1" applyFill="1" applyAlignment="1">
      <alignment horizontal="center" vertical="center"/>
    </xf>
    <xf numFmtId="0" fontId="3" fillId="2" borderId="0" xfId="0" applyFont="1" applyFill="1" applyAlignment="1">
      <alignment horizontal="center" vertical="center"/>
    </xf>
    <xf numFmtId="0" fontId="18" fillId="0" borderId="0" xfId="0" applyFont="1"/>
    <xf numFmtId="0" fontId="19" fillId="0" borderId="0" xfId="0" applyFont="1"/>
    <xf numFmtId="14" fontId="19" fillId="0" borderId="0" xfId="0" applyNumberFormat="1" applyFont="1"/>
    <xf numFmtId="0" fontId="20" fillId="0" borderId="0" xfId="0" applyFont="1"/>
    <xf numFmtId="0" fontId="16" fillId="2" borderId="0" xfId="0" applyFont="1" applyFill="1"/>
    <xf numFmtId="0" fontId="21" fillId="2" borderId="0" xfId="0" applyFont="1" applyFill="1"/>
    <xf numFmtId="0" fontId="16" fillId="0" borderId="0" xfId="0" applyFont="1"/>
    <xf numFmtId="0" fontId="0" fillId="0" borderId="0" xfId="0" applyAlignment="1">
      <alignment horizontal="left"/>
    </xf>
    <xf numFmtId="0" fontId="11" fillId="0" borderId="0" xfId="2" applyFont="1" applyAlignment="1">
      <alignment horizontal="left" vertical="top" wrapText="1"/>
    </xf>
    <xf numFmtId="0" fontId="24" fillId="0" borderId="4" xfId="0" applyFont="1" applyBorder="1" applyAlignment="1">
      <alignment horizontal="left" vertical="top"/>
    </xf>
    <xf numFmtId="0" fontId="25" fillId="0" borderId="1" xfId="0" applyFont="1" applyBorder="1" applyAlignment="1">
      <alignment horizontal="center" vertical="center" wrapText="1"/>
    </xf>
    <xf numFmtId="0" fontId="4" fillId="0" borderId="0" xfId="0" applyFont="1" applyAlignment="1">
      <alignment horizontal="left" vertical="top" wrapText="1"/>
    </xf>
    <xf numFmtId="0" fontId="4" fillId="0" borderId="0" xfId="0" applyFont="1" applyAlignment="1">
      <alignment vertical="top" wrapText="1"/>
    </xf>
    <xf numFmtId="0" fontId="4" fillId="0" borderId="1" xfId="0" applyFont="1" applyBorder="1" applyAlignment="1">
      <alignment horizontal="center" vertical="center"/>
    </xf>
    <xf numFmtId="0" fontId="0" fillId="0" borderId="3" xfId="0" applyBorder="1" applyAlignment="1">
      <alignment vertical="center"/>
    </xf>
    <xf numFmtId="0" fontId="4" fillId="0" borderId="9" xfId="0" applyFont="1" applyBorder="1" applyAlignment="1">
      <alignment horizontal="left" vertical="top"/>
    </xf>
    <xf numFmtId="0" fontId="8" fillId="2" borderId="10" xfId="0" applyFont="1" applyFill="1" applyBorder="1" applyAlignment="1">
      <alignment horizontal="center" vertical="center" wrapText="1"/>
    </xf>
    <xf numFmtId="0" fontId="8" fillId="2" borderId="11" xfId="0" applyFont="1" applyFill="1" applyBorder="1" applyAlignment="1">
      <alignment horizontal="center" vertical="center" wrapText="1"/>
    </xf>
    <xf numFmtId="0" fontId="8" fillId="2" borderId="7" xfId="0" applyFont="1" applyFill="1" applyBorder="1" applyAlignment="1">
      <alignment horizontal="center" vertical="center" wrapText="1"/>
    </xf>
    <xf numFmtId="0" fontId="4" fillId="0" borderId="0" xfId="0" applyFont="1" applyAlignment="1">
      <alignment horizontal="left" vertical="top"/>
    </xf>
    <xf numFmtId="0" fontId="0" fillId="0" borderId="0" xfId="0" applyAlignment="1">
      <alignment horizontal="right" vertical="top"/>
    </xf>
    <xf numFmtId="0" fontId="26" fillId="0" borderId="8" xfId="0" applyFont="1" applyBorder="1" applyAlignment="1">
      <alignment vertical="center"/>
    </xf>
    <xf numFmtId="0" fontId="4" fillId="0" borderId="0" xfId="0" applyFont="1" applyAlignment="1">
      <alignment horizontal="center" vertical="center" wrapText="1"/>
    </xf>
    <xf numFmtId="49" fontId="11" fillId="0" borderId="0" xfId="2" applyNumberFormat="1" applyFont="1" applyAlignment="1">
      <alignment horizontal="left" vertical="top" wrapText="1"/>
    </xf>
    <xf numFmtId="0" fontId="27" fillId="0" borderId="0" xfId="0" applyFont="1" applyAlignment="1">
      <alignment horizontal="center" vertical="center"/>
    </xf>
    <xf numFmtId="0" fontId="11" fillId="0" borderId="1" xfId="2" applyFont="1" applyBorder="1" applyAlignment="1">
      <alignment horizontal="left" vertical="top" wrapText="1"/>
    </xf>
    <xf numFmtId="0" fontId="1" fillId="2" borderId="0" xfId="0" applyFont="1" applyFill="1" applyAlignment="1">
      <alignment vertical="center"/>
    </xf>
    <xf numFmtId="0" fontId="0" fillId="0" borderId="0" xfId="0" applyAlignment="1">
      <alignment horizontal="left" vertical="center"/>
    </xf>
    <xf numFmtId="0" fontId="4" fillId="0" borderId="7" xfId="0" applyFont="1" applyBorder="1" applyAlignment="1">
      <alignment horizontal="center" vertical="center" wrapText="1"/>
    </xf>
    <xf numFmtId="0" fontId="4" fillId="0" borderId="1" xfId="0" applyFont="1" applyBorder="1" applyAlignment="1">
      <alignment horizontal="left" vertical="center" wrapText="1"/>
    </xf>
    <xf numFmtId="0" fontId="0" fillId="0" borderId="0" xfId="0" applyAlignment="1">
      <alignment wrapText="1"/>
    </xf>
    <xf numFmtId="0" fontId="0" fillId="0" borderId="0" xfId="0" applyAlignment="1">
      <alignment vertical="top" wrapText="1"/>
    </xf>
    <xf numFmtId="0" fontId="30" fillId="0" borderId="0" xfId="0" applyFont="1"/>
    <xf numFmtId="0" fontId="3" fillId="2" borderId="0" xfId="0" applyFont="1" applyFill="1" applyAlignment="1">
      <alignment vertical="center" wrapText="1"/>
    </xf>
    <xf numFmtId="0" fontId="1" fillId="2" borderId="0" xfId="0" applyFont="1" applyFill="1" applyAlignment="1">
      <alignment horizontal="right" vertical="top"/>
    </xf>
    <xf numFmtId="0" fontId="2" fillId="2" borderId="0" xfId="0" applyFont="1" applyFill="1" applyAlignment="1">
      <alignment vertical="center" wrapText="1"/>
    </xf>
    <xf numFmtId="0" fontId="11" fillId="0" borderId="1" xfId="2" applyFont="1" applyBorder="1" applyAlignment="1">
      <alignment horizontal="center" vertical="center" wrapText="1"/>
    </xf>
    <xf numFmtId="0" fontId="4" fillId="0" borderId="1" xfId="0" applyFont="1" applyBorder="1" applyAlignment="1">
      <alignment horizontal="left" vertical="top"/>
    </xf>
    <xf numFmtId="0" fontId="4" fillId="0" borderId="10" xfId="0" applyFont="1" applyBorder="1" applyAlignment="1">
      <alignment horizontal="center" vertical="center" wrapText="1"/>
    </xf>
    <xf numFmtId="0" fontId="24" fillId="0" borderId="4" xfId="0" applyFont="1" applyBorder="1" applyAlignment="1">
      <alignment horizontal="left" vertical="top" wrapText="1"/>
    </xf>
    <xf numFmtId="0" fontId="34" fillId="0" borderId="4" xfId="0" applyFont="1" applyBorder="1" applyAlignment="1">
      <alignment horizontal="left" vertical="top" wrapText="1"/>
    </xf>
    <xf numFmtId="0" fontId="34" fillId="0" borderId="7" xfId="0" applyFont="1" applyBorder="1" applyAlignment="1">
      <alignment horizontal="left" vertical="top" wrapText="1"/>
    </xf>
    <xf numFmtId="0" fontId="29" fillId="0" borderId="0" xfId="0" applyFont="1" applyAlignment="1">
      <alignment horizontal="center" vertical="center" wrapText="1"/>
    </xf>
    <xf numFmtId="0" fontId="34" fillId="0" borderId="7" xfId="0" applyFont="1" applyBorder="1" applyAlignment="1">
      <alignment horizontal="left" vertical="top"/>
    </xf>
    <xf numFmtId="0" fontId="35" fillId="0" borderId="4" xfId="1" applyFont="1" applyFill="1" applyBorder="1"/>
    <xf numFmtId="0" fontId="34" fillId="0" borderId="4" xfId="0" applyFont="1" applyBorder="1" applyAlignment="1">
      <alignment horizontal="left" vertical="top"/>
    </xf>
    <xf numFmtId="0" fontId="34" fillId="0" borderId="4" xfId="0" quotePrefix="1" applyFont="1" applyBorder="1" applyAlignment="1">
      <alignment horizontal="left" vertical="top"/>
    </xf>
    <xf numFmtId="0" fontId="29" fillId="0" borderId="0" xfId="2" applyFont="1" applyAlignment="1">
      <alignment horizontal="left" vertical="top" wrapText="1"/>
    </xf>
    <xf numFmtId="0" fontId="0" fillId="0" borderId="3" xfId="0" applyBorder="1" applyAlignment="1">
      <alignment horizontal="center" vertical="center"/>
    </xf>
    <xf numFmtId="0" fontId="0" fillId="0" borderId="5" xfId="0" applyBorder="1" applyAlignment="1">
      <alignment horizontal="center" vertical="center"/>
    </xf>
    <xf numFmtId="0" fontId="37" fillId="0" borderId="0" xfId="0" applyFont="1" applyAlignment="1">
      <alignment horizontal="left" vertical="top"/>
    </xf>
    <xf numFmtId="0" fontId="38" fillId="3" borderId="0" xfId="0" applyFont="1" applyFill="1" applyAlignment="1">
      <alignment horizontal="right" wrapText="1"/>
    </xf>
    <xf numFmtId="0" fontId="0" fillId="3" borderId="0" xfId="0" applyFill="1"/>
    <xf numFmtId="0" fontId="5" fillId="3" borderId="0" xfId="1" applyFill="1" applyAlignment="1">
      <alignment vertical="center"/>
    </xf>
    <xf numFmtId="0" fontId="7" fillId="3" borderId="0" xfId="0" applyFont="1" applyFill="1"/>
    <xf numFmtId="0" fontId="9" fillId="3" borderId="0" xfId="0" applyFont="1" applyFill="1" applyAlignment="1">
      <alignment horizontal="center" vertical="center"/>
    </xf>
    <xf numFmtId="0" fontId="7" fillId="3" borderId="0" xfId="0" applyFont="1" applyFill="1" applyAlignment="1">
      <alignment horizontal="left"/>
    </xf>
    <xf numFmtId="0" fontId="4" fillId="3" borderId="0" xfId="0" applyFont="1" applyFill="1"/>
    <xf numFmtId="0" fontId="4" fillId="3" borderId="0" xfId="0" applyFont="1" applyFill="1" applyAlignment="1">
      <alignment vertical="top"/>
    </xf>
    <xf numFmtId="0" fontId="0" fillId="3" borderId="0" xfId="0" applyFill="1" applyAlignment="1">
      <alignment horizontal="center"/>
    </xf>
    <xf numFmtId="0" fontId="6" fillId="3" borderId="0" xfId="0" applyFont="1" applyFill="1" applyAlignment="1">
      <alignment vertical="top"/>
    </xf>
    <xf numFmtId="0" fontId="0" fillId="3" borderId="0" xfId="0" applyFill="1" applyAlignment="1">
      <alignment horizontal="center" vertical="center"/>
    </xf>
    <xf numFmtId="0" fontId="4" fillId="3" borderId="0" xfId="0" applyFont="1" applyFill="1" applyAlignment="1">
      <alignment horizontal="center" vertical="center"/>
    </xf>
    <xf numFmtId="0" fontId="11" fillId="3" borderId="0" xfId="2" applyFont="1" applyFill="1" applyAlignment="1">
      <alignment vertical="top" wrapText="1"/>
    </xf>
    <xf numFmtId="0" fontId="11" fillId="3" borderId="0" xfId="2" applyFont="1" applyFill="1" applyAlignment="1">
      <alignment horizontal="center" vertical="center" wrapText="1"/>
    </xf>
    <xf numFmtId="0" fontId="4" fillId="3" borderId="0" xfId="0" applyFont="1" applyFill="1" applyAlignment="1">
      <alignment horizontal="center" vertical="center" wrapText="1"/>
    </xf>
    <xf numFmtId="0" fontId="4" fillId="3" borderId="0" xfId="0" applyFont="1" applyFill="1" applyAlignment="1">
      <alignment horizontal="left" vertical="top"/>
    </xf>
    <xf numFmtId="0" fontId="18" fillId="3" borderId="0" xfId="0" applyFont="1" applyFill="1" applyAlignment="1">
      <alignment horizontal="center"/>
    </xf>
    <xf numFmtId="0" fontId="18" fillId="3" borderId="0" xfId="0" applyFont="1" applyFill="1"/>
    <xf numFmtId="0" fontId="19" fillId="3" borderId="0" xfId="0" applyFont="1" applyFill="1"/>
    <xf numFmtId="14" fontId="19" fillId="3" borderId="0" xfId="0" applyNumberFormat="1" applyFont="1" applyFill="1"/>
    <xf numFmtId="0" fontId="20" fillId="3" borderId="0" xfId="0" applyFont="1" applyFill="1"/>
    <xf numFmtId="0" fontId="0" fillId="3" borderId="0" xfId="0" quotePrefix="1" applyFill="1"/>
    <xf numFmtId="0" fontId="23" fillId="3" borderId="0" xfId="0" applyFont="1" applyFill="1" applyAlignment="1">
      <alignment horizontal="left" vertical="center" indent="1"/>
    </xf>
    <xf numFmtId="0" fontId="0" fillId="3" borderId="0" xfId="0" applyFill="1" applyAlignment="1">
      <alignment horizontal="right" vertical="top"/>
    </xf>
    <xf numFmtId="0" fontId="7" fillId="3" borderId="0" xfId="0" applyFont="1" applyFill="1" applyAlignment="1">
      <alignment horizontal="right" vertical="top"/>
    </xf>
    <xf numFmtId="0" fontId="7" fillId="3" borderId="0" xfId="0" applyFont="1" applyFill="1" applyAlignment="1">
      <alignment vertical="top"/>
    </xf>
    <xf numFmtId="0" fontId="27" fillId="3" borderId="0" xfId="0" applyFont="1" applyFill="1" applyAlignment="1">
      <alignment horizontal="center" vertical="center"/>
    </xf>
    <xf numFmtId="0" fontId="11" fillId="3" borderId="0" xfId="2" applyFont="1" applyFill="1" applyAlignment="1">
      <alignment horizontal="left" vertical="top" wrapText="1"/>
    </xf>
    <xf numFmtId="0" fontId="0" fillId="3" borderId="0" xfId="0" applyFill="1" applyAlignment="1">
      <alignment horizontal="left" vertical="center"/>
    </xf>
    <xf numFmtId="0" fontId="7" fillId="3" borderId="0" xfId="0" applyFont="1" applyFill="1" applyAlignment="1">
      <alignment vertical="center"/>
    </xf>
    <xf numFmtId="0" fontId="0" fillId="3" borderId="0" xfId="0" applyFill="1" applyAlignment="1">
      <alignment vertical="center"/>
    </xf>
    <xf numFmtId="0" fontId="0" fillId="3" borderId="0" xfId="0" applyFill="1" applyAlignment="1">
      <alignment wrapText="1"/>
    </xf>
    <xf numFmtId="0" fontId="0" fillId="3" borderId="0" xfId="0" applyFill="1" applyAlignment="1">
      <alignment horizontal="left"/>
    </xf>
    <xf numFmtId="0" fontId="7" fillId="3" borderId="0" xfId="0" applyFont="1" applyFill="1" applyAlignment="1">
      <alignment horizontal="left" wrapText="1"/>
    </xf>
    <xf numFmtId="0" fontId="33" fillId="3" borderId="0" xfId="0" applyFont="1" applyFill="1"/>
    <xf numFmtId="0" fontId="5" fillId="3" borderId="0" xfId="1" applyFill="1" applyAlignment="1">
      <alignment horizontal="center"/>
    </xf>
    <xf numFmtId="0" fontId="30" fillId="3" borderId="0" xfId="0" applyFont="1" applyFill="1" applyAlignment="1">
      <alignment horizontal="right" vertical="top"/>
    </xf>
    <xf numFmtId="0" fontId="32" fillId="3" borderId="0" xfId="0" applyFont="1" applyFill="1" applyAlignment="1">
      <alignment horizontal="right" wrapText="1"/>
    </xf>
    <xf numFmtId="0" fontId="30" fillId="3" borderId="0" xfId="0" applyFont="1" applyFill="1"/>
    <xf numFmtId="0" fontId="31" fillId="3" borderId="0" xfId="1" applyFont="1" applyFill="1" applyAlignment="1">
      <alignment horizontal="center"/>
    </xf>
    <xf numFmtId="0" fontId="32" fillId="3" borderId="0" xfId="0" applyFont="1" applyFill="1" applyAlignment="1">
      <alignment horizontal="left"/>
    </xf>
    <xf numFmtId="9" fontId="30" fillId="3" borderId="0" xfId="0" applyNumberFormat="1" applyFont="1" applyFill="1"/>
    <xf numFmtId="0" fontId="30" fillId="3" borderId="0" xfId="0" applyFont="1" applyFill="1" applyAlignment="1">
      <alignment horizontal="left"/>
    </xf>
    <xf numFmtId="0" fontId="36" fillId="3" borderId="0" xfId="0" applyFont="1" applyFill="1" applyAlignment="1">
      <alignment horizontal="right" wrapText="1"/>
    </xf>
    <xf numFmtId="0" fontId="30" fillId="3" borderId="0" xfId="0" applyFont="1" applyFill="1" applyAlignment="1">
      <alignment horizontal="left" wrapText="1"/>
    </xf>
    <xf numFmtId="0" fontId="4" fillId="0" borderId="13" xfId="0" applyFont="1" applyBorder="1" applyAlignment="1">
      <alignment horizontal="right" vertical="top"/>
    </xf>
    <xf numFmtId="0" fontId="4" fillId="0" borderId="13" xfId="0" applyFont="1" applyBorder="1" applyAlignment="1">
      <alignment vertical="top" wrapText="1"/>
    </xf>
    <xf numFmtId="0" fontId="4" fillId="0" borderId="13" xfId="0" applyFont="1" applyBorder="1" applyAlignment="1">
      <alignment horizontal="center" vertical="center"/>
    </xf>
    <xf numFmtId="164" fontId="4" fillId="0" borderId="13" xfId="5" applyNumberFormat="1" applyFont="1" applyBorder="1" applyAlignment="1">
      <alignment horizontal="center" vertical="center"/>
    </xf>
    <xf numFmtId="0" fontId="0" fillId="3" borderId="0" xfId="0" applyFill="1" applyAlignment="1">
      <alignment vertical="top" wrapText="1"/>
    </xf>
    <xf numFmtId="0" fontId="15" fillId="3" borderId="13" xfId="0" applyFont="1" applyFill="1" applyBorder="1" applyAlignment="1">
      <alignment horizontal="right"/>
    </xf>
    <xf numFmtId="0" fontId="15" fillId="3" borderId="13" xfId="0" applyFont="1" applyFill="1" applyBorder="1" applyAlignment="1">
      <alignment horizontal="center"/>
    </xf>
    <xf numFmtId="164" fontId="15" fillId="3" borderId="13" xfId="0" applyNumberFormat="1" applyFont="1" applyFill="1" applyBorder="1" applyAlignment="1">
      <alignment horizontal="center"/>
    </xf>
    <xf numFmtId="0" fontId="4" fillId="0" borderId="13" xfId="0" applyFont="1" applyBorder="1" applyAlignment="1">
      <alignment vertical="center"/>
    </xf>
    <xf numFmtId="164" fontId="8" fillId="2" borderId="11" xfId="0" applyNumberFormat="1" applyFont="1" applyFill="1" applyBorder="1" applyAlignment="1">
      <alignment horizontal="center" vertical="center" wrapText="1"/>
    </xf>
    <xf numFmtId="165" fontId="4" fillId="0" borderId="13" xfId="0" applyNumberFormat="1" applyFont="1" applyBorder="1" applyAlignment="1">
      <alignment horizontal="center" vertical="center"/>
    </xf>
    <xf numFmtId="0" fontId="11" fillId="0" borderId="6" xfId="2" applyFont="1" applyBorder="1" applyAlignment="1">
      <alignment horizontal="left" vertical="top" wrapText="1"/>
    </xf>
    <xf numFmtId="0" fontId="0" fillId="0" borderId="14" xfId="0" applyBorder="1" applyAlignment="1">
      <alignment horizontal="center" vertical="center"/>
    </xf>
    <xf numFmtId="0" fontId="8" fillId="2" borderId="1" xfId="0" applyFont="1" applyFill="1" applyBorder="1" applyAlignment="1">
      <alignment horizontal="right" vertical="center" wrapText="1"/>
    </xf>
    <xf numFmtId="0" fontId="8" fillId="2" borderId="1" xfId="0" applyFont="1" applyFill="1" applyBorder="1" applyAlignment="1">
      <alignment horizontal="left" vertical="center" wrapText="1"/>
    </xf>
    <xf numFmtId="0" fontId="40" fillId="0" borderId="0" xfId="0" applyFont="1"/>
    <xf numFmtId="0" fontId="4" fillId="0" borderId="0" xfId="0" applyFont="1" applyAlignment="1">
      <alignment horizontal="left"/>
    </xf>
    <xf numFmtId="0" fontId="4" fillId="4" borderId="0" xfId="9" applyFont="1"/>
    <xf numFmtId="0" fontId="4" fillId="4" borderId="0" xfId="9" applyFont="1" applyAlignment="1">
      <alignment horizontal="left"/>
    </xf>
    <xf numFmtId="0" fontId="41" fillId="0" borderId="0" xfId="0" applyFont="1"/>
    <xf numFmtId="0" fontId="41" fillId="0" borderId="0" xfId="0" applyFont="1" applyAlignment="1">
      <alignment horizontal="left"/>
    </xf>
    <xf numFmtId="0" fontId="40" fillId="0" borderId="0" xfId="0" applyFont="1" applyAlignment="1">
      <alignment horizontal="left"/>
    </xf>
    <xf numFmtId="0" fontId="4" fillId="0" borderId="4" xfId="1" applyFont="1" applyFill="1" applyBorder="1" applyAlignment="1">
      <alignment horizontal="left" vertical="top"/>
    </xf>
    <xf numFmtId="0" fontId="0" fillId="3" borderId="0" xfId="0" applyFill="1" applyAlignment="1">
      <alignment vertical="top"/>
    </xf>
    <xf numFmtId="0" fontId="41" fillId="5" borderId="3" xfId="0" applyFont="1" applyFill="1" applyBorder="1" applyAlignment="1">
      <alignment vertical="center" wrapText="1"/>
    </xf>
    <xf numFmtId="0" fontId="4" fillId="0" borderId="1" xfId="0" applyFont="1" applyBorder="1" applyAlignment="1">
      <alignment vertical="top" wrapText="1"/>
    </xf>
    <xf numFmtId="0" fontId="4" fillId="0" borderId="1" xfId="6" applyFont="1" applyBorder="1" applyAlignment="1">
      <alignment horizontal="center" vertical="center"/>
    </xf>
    <xf numFmtId="0" fontId="41" fillId="5" borderId="14" xfId="0" applyFont="1" applyFill="1" applyBorder="1" applyAlignment="1">
      <alignment vertical="center" wrapText="1"/>
    </xf>
    <xf numFmtId="0" fontId="4" fillId="0" borderId="0" xfId="2" applyFont="1" applyAlignment="1">
      <alignment horizontal="center" vertical="center" wrapText="1"/>
    </xf>
    <xf numFmtId="0" fontId="11" fillId="6" borderId="0" xfId="2" applyFont="1" applyFill="1" applyAlignment="1">
      <alignment horizontal="center" vertical="center" wrapText="1"/>
    </xf>
    <xf numFmtId="0" fontId="4" fillId="0" borderId="4" xfId="0" quotePrefix="1" applyFont="1" applyBorder="1" applyAlignment="1">
      <alignment horizontal="left" vertical="top"/>
    </xf>
    <xf numFmtId="0" fontId="4" fillId="0" borderId="0" xfId="0" applyFont="1" applyAlignment="1">
      <alignment horizontal="right" vertical="top"/>
    </xf>
    <xf numFmtId="0" fontId="4" fillId="0" borderId="0" xfId="0" applyFont="1" applyAlignment="1">
      <alignment vertical="center"/>
    </xf>
    <xf numFmtId="164" fontId="4" fillId="0" borderId="0" xfId="5" applyNumberFormat="1" applyFont="1" applyBorder="1" applyAlignment="1">
      <alignment horizontal="center" vertical="center"/>
    </xf>
    <xf numFmtId="165" fontId="4" fillId="0" borderId="0" xfId="0" applyNumberFormat="1" applyFont="1" applyAlignment="1">
      <alignment horizontal="center" vertical="center"/>
    </xf>
    <xf numFmtId="0" fontId="45" fillId="0" borderId="0" xfId="0" applyFont="1"/>
    <xf numFmtId="0" fontId="47" fillId="0" borderId="0" xfId="2" applyFont="1" applyAlignment="1">
      <alignment horizontal="left" vertical="top" wrapText="1"/>
    </xf>
    <xf numFmtId="0" fontId="4" fillId="0" borderId="15" xfId="0" applyFont="1" applyBorder="1" applyAlignment="1">
      <alignment horizontal="right" vertical="top"/>
    </xf>
    <xf numFmtId="0" fontId="4" fillId="0" borderId="15" xfId="0" applyFont="1" applyBorder="1" applyAlignment="1">
      <alignment vertical="top" wrapText="1"/>
    </xf>
    <xf numFmtId="0" fontId="4" fillId="0" borderId="15" xfId="0" applyFont="1" applyBorder="1" applyAlignment="1">
      <alignment vertical="center"/>
    </xf>
    <xf numFmtId="0" fontId="4" fillId="0" borderId="15" xfId="0" applyFont="1" applyBorder="1" applyAlignment="1">
      <alignment horizontal="center" vertical="center"/>
    </xf>
    <xf numFmtId="164" fontId="4" fillId="0" borderId="15" xfId="5" applyNumberFormat="1" applyFont="1" applyBorder="1" applyAlignment="1">
      <alignment horizontal="center" vertical="center"/>
    </xf>
    <xf numFmtId="165" fontId="4" fillId="0" borderId="15" xfId="0" applyNumberFormat="1" applyFont="1" applyBorder="1" applyAlignment="1">
      <alignment horizontal="center" vertical="center"/>
    </xf>
    <xf numFmtId="0" fontId="48" fillId="0" borderId="0" xfId="0" applyFont="1"/>
    <xf numFmtId="0" fontId="46" fillId="8" borderId="0" xfId="0" applyFont="1" applyFill="1" applyAlignment="1">
      <alignment wrapText="1"/>
    </xf>
    <xf numFmtId="0" fontId="4" fillId="0" borderId="0" xfId="0" applyFont="1" applyAlignment="1">
      <alignment wrapText="1"/>
    </xf>
    <xf numFmtId="0" fontId="42" fillId="0" borderId="1" xfId="0" applyFont="1" applyBorder="1" applyAlignment="1">
      <alignment horizontal="center"/>
    </xf>
    <xf numFmtId="0" fontId="42" fillId="7" borderId="1" xfId="0" applyFont="1" applyFill="1" applyBorder="1" applyAlignment="1">
      <alignment horizontal="center" vertical="center" wrapText="1"/>
    </xf>
    <xf numFmtId="0" fontId="42" fillId="0" borderId="1" xfId="0" applyFont="1" applyBorder="1" applyAlignment="1">
      <alignment horizontal="center" vertical="center"/>
    </xf>
    <xf numFmtId="0" fontId="42" fillId="0" borderId="0" xfId="2" applyFont="1" applyAlignment="1">
      <alignment horizontal="left" vertical="top" wrapText="1"/>
    </xf>
    <xf numFmtId="0" fontId="42" fillId="0" borderId="0" xfId="0" applyFont="1" applyAlignment="1">
      <alignment horizontal="left" vertical="top" wrapText="1"/>
    </xf>
    <xf numFmtId="0" fontId="29" fillId="0" borderId="0" xfId="2" applyFont="1" applyAlignment="1">
      <alignment wrapText="1"/>
    </xf>
    <xf numFmtId="0" fontId="0" fillId="0" borderId="1" xfId="0" applyBorder="1" applyAlignment="1">
      <alignment horizontal="center" vertical="center"/>
    </xf>
    <xf numFmtId="0" fontId="26" fillId="0" borderId="1" xfId="0" applyFont="1" applyBorder="1" applyAlignment="1">
      <alignment vertical="center"/>
    </xf>
    <xf numFmtId="1" fontId="39" fillId="0" borderId="0" xfId="0" applyNumberFormat="1" applyFont="1" applyAlignment="1">
      <alignment horizontal="center"/>
    </xf>
    <xf numFmtId="0" fontId="42" fillId="0" borderId="0" xfId="2" applyFont="1" applyAlignment="1">
      <alignment wrapText="1"/>
    </xf>
    <xf numFmtId="0" fontId="8" fillId="2" borderId="12" xfId="0" applyFont="1" applyFill="1" applyBorder="1" applyAlignment="1">
      <alignment horizontal="center" vertical="center" wrapText="1"/>
    </xf>
    <xf numFmtId="0" fontId="8" fillId="2" borderId="9" xfId="0" applyFont="1" applyFill="1" applyBorder="1" applyAlignment="1">
      <alignment horizontal="center" vertical="center" wrapText="1"/>
    </xf>
    <xf numFmtId="164" fontId="8" fillId="2" borderId="12" xfId="0" applyNumberFormat="1" applyFont="1" applyFill="1" applyBorder="1" applyAlignment="1">
      <alignment horizontal="center" vertical="center" wrapText="1"/>
    </xf>
    <xf numFmtId="0" fontId="4" fillId="0" borderId="1" xfId="0" applyFont="1" applyBorder="1" applyAlignment="1">
      <alignment horizontal="right" vertical="top"/>
    </xf>
    <xf numFmtId="0" fontId="4" fillId="0" borderId="1" xfId="0" applyFont="1" applyBorder="1" applyAlignment="1">
      <alignment vertical="center"/>
    </xf>
    <xf numFmtId="164" fontId="4" fillId="0" borderId="1" xfId="5" applyNumberFormat="1" applyFont="1" applyBorder="1" applyAlignment="1">
      <alignment horizontal="center" vertical="center"/>
    </xf>
    <xf numFmtId="165" fontId="4" fillId="0" borderId="1" xfId="0" applyNumberFormat="1" applyFont="1" applyBorder="1" applyAlignment="1">
      <alignment horizontal="center" vertical="center"/>
    </xf>
    <xf numFmtId="0" fontId="4" fillId="0" borderId="16" xfId="0" applyFont="1" applyBorder="1" applyAlignment="1">
      <alignment horizontal="center" vertical="center"/>
    </xf>
    <xf numFmtId="0" fontId="4" fillId="0" borderId="12" xfId="0" applyFont="1" applyBorder="1" applyAlignment="1">
      <alignment horizontal="right" vertical="top"/>
    </xf>
    <xf numFmtId="0" fontId="4" fillId="0" borderId="12" xfId="0" applyFont="1" applyBorder="1" applyAlignment="1">
      <alignment vertical="top" wrapText="1"/>
    </xf>
    <xf numFmtId="0" fontId="4" fillId="0" borderId="12" xfId="0" applyFont="1" applyBorder="1" applyAlignment="1">
      <alignment vertical="center"/>
    </xf>
    <xf numFmtId="0" fontId="22" fillId="3" borderId="0" xfId="0" applyFont="1" applyFill="1" applyAlignment="1">
      <alignment horizontal="left" vertical="center" wrapText="1"/>
    </xf>
    <xf numFmtId="0" fontId="18" fillId="3" borderId="0" xfId="0" applyFont="1" applyFill="1" applyAlignment="1">
      <alignment horizontal="center"/>
    </xf>
    <xf numFmtId="0" fontId="19" fillId="3" borderId="0" xfId="0" applyFont="1" applyFill="1" applyAlignment="1">
      <alignment horizontal="center"/>
    </xf>
    <xf numFmtId="14" fontId="49" fillId="3" borderId="0" xfId="0" applyNumberFormat="1" applyFont="1" applyFill="1" applyAlignment="1">
      <alignment horizontal="center"/>
    </xf>
    <xf numFmtId="0" fontId="20" fillId="3" borderId="0" xfId="0" applyFont="1" applyFill="1" applyAlignment="1">
      <alignment horizontal="center"/>
    </xf>
  </cellXfs>
  <cellStyles count="12">
    <cellStyle name="20% - Accent2" xfId="9" builtinId="34"/>
    <cellStyle name="Hyperlink" xfId="1" builtinId="8"/>
    <cellStyle name="Normal 2" xfId="10" xr:uid="{1A486F6C-E1B4-4BA6-9DD9-17C2478AC1EB}"/>
    <cellStyle name="Normal 3" xfId="11" xr:uid="{AFB6DE38-61CB-43B3-803B-36B55C98AE69}"/>
    <cellStyle name="Normal 4" xfId="2" xr:uid="{A8886BD2-E6CC-45CD-99E0-5BF770A41C30}"/>
    <cellStyle name="Procent" xfId="5" builtinId="5"/>
    <cellStyle name="Standaard" xfId="0" builtinId="0"/>
    <cellStyle name="Standaard 3" xfId="7" xr:uid="{DC4CB2BD-3425-42A8-AA24-1199E6284F54}"/>
    <cellStyle name="Standaard 4" xfId="3" xr:uid="{90DD94E6-1836-43CD-B40C-5B1AB24DB2AA}"/>
    <cellStyle name="Standaard 4 2" xfId="6" xr:uid="{47751A56-BAA3-4476-A920-356BFEC40452}"/>
    <cellStyle name="Standaard_Blad1" xfId="4" xr:uid="{E21D41DD-D9A1-42D3-88AA-9A9455482A19}"/>
    <cellStyle name="Tabeltekst" xfId="8" xr:uid="{72D82F8C-06AD-4ACC-BF5A-88054B2FB45B}"/>
  </cellStyles>
  <dxfs count="113">
    <dxf>
      <font>
        <strike val="0"/>
        <outline val="0"/>
        <shadow val="0"/>
        <u val="none"/>
        <vertAlign val="baseline"/>
        <sz val="9"/>
        <name val="Calibri"/>
        <family val="2"/>
        <scheme val="minor"/>
      </font>
      <fill>
        <patternFill patternType="none">
          <fgColor indexed="64"/>
          <bgColor auto="1"/>
        </patternFill>
      </fill>
    </dxf>
    <dxf>
      <font>
        <sz val="9"/>
      </font>
      <alignment horizontal="center" vertical="center"/>
    </dxf>
    <dxf>
      <font>
        <strike val="0"/>
        <outline val="0"/>
        <shadow val="0"/>
        <u val="none"/>
        <vertAlign val="baseline"/>
        <sz val="9"/>
        <name val="Calibri"/>
        <family val="2"/>
        <scheme val="minor"/>
      </font>
      <fill>
        <patternFill patternType="none">
          <fgColor indexed="64"/>
          <bgColor auto="1"/>
        </patternFill>
      </fill>
    </dxf>
    <dxf>
      <font>
        <b val="0"/>
        <i val="0"/>
        <strike val="0"/>
        <condense val="0"/>
        <extend val="0"/>
        <outline val="0"/>
        <shadow val="0"/>
        <u val="none"/>
        <vertAlign val="baseline"/>
        <sz val="9"/>
        <color theme="1"/>
        <name val="Calibri"/>
        <family val="2"/>
        <scheme val="minor"/>
      </font>
      <fill>
        <patternFill patternType="none">
          <fgColor indexed="64"/>
          <bgColor auto="1"/>
        </patternFill>
      </fill>
      <alignment horizontal="center" vertical="center" textRotation="0" wrapText="0" indent="0" justifyLastLine="0" shrinkToFit="0" readingOrder="0"/>
      <border diagonalUp="0" diagonalDown="0">
        <left style="thin">
          <color auto="1"/>
        </left>
        <right style="thin">
          <color auto="1"/>
        </right>
        <top style="thin">
          <color auto="1"/>
        </top>
        <bottom style="thin">
          <color auto="1"/>
        </bottom>
      </border>
    </dxf>
    <dxf>
      <font>
        <b val="0"/>
        <i val="0"/>
        <strike val="0"/>
        <condense val="0"/>
        <extend val="0"/>
        <outline val="0"/>
        <shadow val="0"/>
        <u val="none"/>
        <vertAlign val="baseline"/>
        <sz val="9"/>
        <color rgb="FF000000"/>
        <name val="Calibri"/>
        <family val="2"/>
        <scheme val="minor"/>
      </font>
      <fill>
        <patternFill patternType="none">
          <fgColor indexed="64"/>
          <bgColor auto="1"/>
        </patternFill>
      </fill>
      <alignment horizontal="general" vertical="center" textRotation="0" wrapText="1" indent="0" justifyLastLine="0" shrinkToFit="0" readingOrder="0"/>
      <border diagonalUp="0" diagonalDown="0">
        <left style="thin">
          <color auto="1"/>
        </left>
        <right/>
        <top style="thin">
          <color auto="1"/>
        </top>
        <bottom style="thin">
          <color auto="1"/>
        </bottom>
      </border>
    </dxf>
    <dxf>
      <font>
        <b val="0"/>
        <i val="0"/>
        <strike val="0"/>
        <condense val="0"/>
        <extend val="0"/>
        <outline val="0"/>
        <shadow val="0"/>
        <u val="none"/>
        <vertAlign val="baseline"/>
        <sz val="9"/>
        <color theme="1"/>
        <name val="Calibri"/>
        <family val="2"/>
        <scheme val="minor"/>
      </font>
      <fill>
        <patternFill patternType="none">
          <fgColor indexed="64"/>
          <bgColor auto="1"/>
        </patternFill>
      </fill>
      <alignment horizontal="center" vertical="center" textRotation="0" wrapText="1" indent="0" justifyLastLine="0" shrinkToFit="0" readingOrder="0"/>
      <border diagonalUp="0" diagonalDown="0">
        <left/>
        <right style="thin">
          <color auto="1"/>
        </right>
        <top style="thin">
          <color auto="1"/>
        </top>
        <bottom style="thin">
          <color auto="1"/>
        </bottom>
      </border>
    </dxf>
    <dxf>
      <border outline="0">
        <top style="thin">
          <color auto="1"/>
        </top>
      </border>
    </dxf>
    <dxf>
      <border outline="0">
        <left style="thin">
          <color auto="1"/>
        </left>
        <right style="thin">
          <color auto="1"/>
        </right>
        <top style="thin">
          <color auto="1"/>
        </top>
        <bottom style="thin">
          <color auto="1"/>
        </bottom>
      </border>
    </dxf>
    <dxf>
      <font>
        <strike val="0"/>
        <outline val="0"/>
        <shadow val="0"/>
        <u val="none"/>
        <vertAlign val="baseline"/>
        <sz val="9"/>
        <name val="Calibri"/>
        <family val="2"/>
        <scheme val="minor"/>
      </font>
      <fill>
        <patternFill patternType="none">
          <fgColor indexed="64"/>
          <bgColor auto="1"/>
        </patternFill>
      </fill>
    </dxf>
    <dxf>
      <border outline="0">
        <bottom style="thin">
          <color auto="1"/>
        </bottom>
      </border>
    </dxf>
    <dxf>
      <font>
        <b/>
        <i val="0"/>
        <strike val="0"/>
        <condense val="0"/>
        <extend val="0"/>
        <outline val="0"/>
        <shadow val="0"/>
        <u val="none"/>
        <vertAlign val="baseline"/>
        <sz val="10"/>
        <color theme="0"/>
        <name val="Arial"/>
        <family val="2"/>
        <scheme val="none"/>
      </font>
      <fill>
        <patternFill patternType="solid">
          <fgColor indexed="64"/>
          <bgColor theme="4"/>
        </patternFill>
      </fill>
      <alignment horizontal="center" vertical="center" textRotation="0" wrapText="1" indent="0" justifyLastLine="0" shrinkToFit="0" readingOrder="0"/>
      <border diagonalUp="0" diagonalDown="0" outline="0">
        <left style="thin">
          <color auto="1"/>
        </left>
        <right style="thin">
          <color auto="1"/>
        </right>
        <top/>
        <bottom/>
      </border>
    </dxf>
    <dxf>
      <font>
        <b/>
        <i val="0"/>
        <color theme="8"/>
      </font>
      <fill>
        <patternFill>
          <bgColor theme="8" tint="0.59996337778862885"/>
        </patternFill>
      </fill>
    </dxf>
    <dxf>
      <font>
        <b/>
        <i val="0"/>
        <color rgb="FF00B050"/>
      </font>
      <fill>
        <patternFill>
          <bgColor rgb="FFCAE8AA"/>
        </patternFill>
      </fill>
    </dxf>
    <dxf>
      <font>
        <b/>
        <i val="0"/>
        <color theme="8"/>
      </font>
      <fill>
        <patternFill>
          <bgColor theme="8" tint="0.79998168889431442"/>
        </patternFill>
      </fill>
    </dxf>
    <dxf>
      <font>
        <b val="0"/>
        <i val="0"/>
        <strike val="0"/>
        <condense val="0"/>
        <extend val="0"/>
        <outline val="0"/>
        <shadow val="0"/>
        <u val="none"/>
        <vertAlign val="baseline"/>
        <sz val="9"/>
        <color theme="1"/>
        <name val="Calibri"/>
        <family val="2"/>
        <scheme val="minor"/>
      </font>
      <alignment horizontal="left" vertical="top" textRotation="0" wrapText="0" indent="0" justifyLastLine="0" shrinkToFit="0" readingOrder="0"/>
    </dxf>
    <dxf>
      <font>
        <sz val="9"/>
      </font>
      <alignment horizontal="center" vertical="center"/>
    </dxf>
    <dxf>
      <font>
        <b val="0"/>
        <i val="0"/>
        <strike val="0"/>
        <condense val="0"/>
        <extend val="0"/>
        <outline val="0"/>
        <shadow val="0"/>
        <u val="none"/>
        <vertAlign val="baseline"/>
        <sz val="9"/>
        <color theme="1"/>
        <name val="Calibri"/>
        <family val="2"/>
        <scheme val="minor"/>
      </font>
      <alignment horizontal="center" vertical="center" textRotation="0" wrapText="1" indent="0" justifyLastLine="0" shrinkToFit="0" readingOrder="0"/>
    </dxf>
    <dxf>
      <font>
        <b val="0"/>
        <i val="0"/>
        <strike val="0"/>
        <condense val="0"/>
        <extend val="0"/>
        <outline val="0"/>
        <shadow val="0"/>
        <u val="none"/>
        <vertAlign val="baseline"/>
        <sz val="9"/>
        <color theme="1"/>
        <name val="Calibri"/>
        <family val="2"/>
        <scheme val="minor"/>
      </font>
      <alignment horizontal="center" vertical="center" textRotation="0" wrapText="1" indent="0" justifyLastLine="0" shrinkToFit="0" readingOrder="0"/>
    </dxf>
    <dxf>
      <font>
        <b val="0"/>
        <i val="0"/>
        <strike val="0"/>
        <condense val="0"/>
        <extend val="0"/>
        <outline val="0"/>
        <shadow val="0"/>
        <u val="none"/>
        <vertAlign val="baseline"/>
        <sz val="9"/>
        <color auto="1"/>
        <name val="Calibri"/>
        <family val="2"/>
        <scheme val="minor"/>
      </font>
      <numFmt numFmtId="30" formatCode="@"/>
      <fill>
        <patternFill patternType="none">
          <fgColor indexed="64"/>
          <bgColor indexed="65"/>
        </patternFill>
      </fill>
      <alignment horizontal="left" vertical="top" textRotation="0" wrapText="1" indent="0" justifyLastLine="0" shrinkToFit="0" readingOrder="0"/>
    </dxf>
    <dxf>
      <font>
        <b val="0"/>
        <i val="0"/>
        <strike val="0"/>
        <condense val="0"/>
        <extend val="0"/>
        <outline val="0"/>
        <shadow val="0"/>
        <u val="none"/>
        <vertAlign val="baseline"/>
        <sz val="9"/>
        <color theme="1"/>
        <name val="Calibri"/>
        <family val="2"/>
        <scheme val="minor"/>
      </font>
      <alignment horizontal="center" vertical="center" textRotation="0" wrapText="0" indent="0" justifyLastLine="0" shrinkToFit="0" readingOrder="0"/>
    </dxf>
    <dxf>
      <font>
        <strike val="0"/>
        <outline val="0"/>
        <shadow val="0"/>
        <u val="none"/>
        <vertAlign val="baseline"/>
        <name val="Calibri"/>
        <family val="2"/>
        <scheme val="none"/>
      </font>
    </dxf>
    <dxf>
      <border outline="0">
        <bottom style="thin">
          <color auto="1"/>
        </bottom>
      </border>
    </dxf>
    <dxf>
      <font>
        <b/>
        <i val="0"/>
        <strike val="0"/>
        <condense val="0"/>
        <extend val="0"/>
        <outline val="0"/>
        <shadow val="0"/>
        <u val="none"/>
        <vertAlign val="baseline"/>
        <sz val="10"/>
        <color theme="0"/>
        <name val="Arial"/>
        <family val="2"/>
        <scheme val="none"/>
      </font>
      <fill>
        <patternFill patternType="solid">
          <fgColor indexed="64"/>
          <bgColor theme="4"/>
        </patternFill>
      </fill>
      <alignment horizontal="center" vertical="center" textRotation="0" wrapText="1" indent="0" justifyLastLine="0" shrinkToFit="0" readingOrder="0"/>
      <border diagonalUp="0" diagonalDown="0" outline="0">
        <left style="thin">
          <color auto="1"/>
        </left>
        <right style="thin">
          <color auto="1"/>
        </right>
        <top/>
        <bottom/>
      </border>
    </dxf>
    <dxf>
      <font>
        <b/>
        <i val="0"/>
        <color theme="8"/>
      </font>
      <fill>
        <patternFill>
          <bgColor theme="8" tint="0.59996337778862885"/>
        </patternFill>
      </fill>
    </dxf>
    <dxf>
      <font>
        <b/>
        <i val="0"/>
        <color rgb="FF00B050"/>
      </font>
      <fill>
        <patternFill>
          <bgColor rgb="FFCAE8AA"/>
        </patternFill>
      </fill>
    </dxf>
    <dxf>
      <font>
        <b/>
        <i val="0"/>
        <color theme="8"/>
      </font>
      <fill>
        <patternFill>
          <bgColor theme="8" tint="0.79998168889431442"/>
        </patternFill>
      </fill>
    </dxf>
    <dxf>
      <font>
        <strike val="0"/>
        <outline val="0"/>
        <shadow val="0"/>
        <u val="none"/>
        <vertAlign val="baseline"/>
        <sz val="9"/>
        <name val="Calibri"/>
        <family val="2"/>
        <scheme val="minor"/>
      </font>
      <fill>
        <patternFill patternType="none">
          <fgColor indexed="64"/>
          <bgColor auto="1"/>
        </patternFill>
      </fill>
      <alignment horizontal="left" vertical="top" textRotation="0" wrapText="0" indent="0" justifyLastLine="0" shrinkToFit="0" readingOrder="0"/>
    </dxf>
    <dxf>
      <font>
        <sz val="9"/>
      </font>
      <alignment horizontal="center" vertical="center"/>
    </dxf>
    <dxf>
      <font>
        <strike val="0"/>
        <outline val="0"/>
        <shadow val="0"/>
        <u val="none"/>
        <vertAlign val="baseline"/>
        <sz val="9"/>
        <name val="Calibri"/>
        <family val="2"/>
        <scheme val="minor"/>
      </font>
      <fill>
        <patternFill patternType="none">
          <fgColor indexed="64"/>
          <bgColor auto="1"/>
        </patternFill>
      </fill>
    </dxf>
    <dxf>
      <font>
        <b val="0"/>
        <i val="0"/>
        <strike val="0"/>
        <condense val="0"/>
        <extend val="0"/>
        <outline val="0"/>
        <shadow val="0"/>
        <u val="none"/>
        <vertAlign val="baseline"/>
        <sz val="9"/>
        <color theme="1"/>
        <name val="Calibri"/>
        <family val="2"/>
        <scheme val="minor"/>
      </font>
      <fill>
        <patternFill patternType="none">
          <fgColor indexed="64"/>
          <bgColor auto="1"/>
        </patternFill>
      </fill>
      <alignment horizontal="center" vertical="center" textRotation="0" wrapText="0" indent="0" justifyLastLine="0" shrinkToFit="0" readingOrder="0"/>
      <border diagonalUp="0" diagonalDown="0">
        <left style="thin">
          <color auto="1"/>
        </left>
        <right style="thin">
          <color auto="1"/>
        </right>
        <top style="thin">
          <color auto="1"/>
        </top>
        <bottom style="thin">
          <color auto="1"/>
        </bottom>
      </border>
    </dxf>
    <dxf>
      <font>
        <b val="0"/>
        <i val="0"/>
        <strike val="0"/>
        <condense val="0"/>
        <extend val="0"/>
        <outline val="0"/>
        <shadow val="0"/>
        <u val="none"/>
        <vertAlign val="baseline"/>
        <sz val="9"/>
        <color theme="1"/>
        <name val="Calibri"/>
        <family val="2"/>
        <scheme val="minor"/>
      </font>
      <fill>
        <patternFill patternType="none">
          <fgColor indexed="64"/>
          <bgColor auto="1"/>
        </patternFill>
      </fill>
      <alignment horizontal="general" vertical="top"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9"/>
        <color theme="1"/>
        <name val="Calibri"/>
        <family val="2"/>
        <scheme val="minor"/>
      </font>
      <fill>
        <patternFill patternType="none">
          <fgColor indexed="64"/>
          <bgColor auto="1"/>
        </patternFill>
      </fill>
      <alignment horizontal="center" vertical="center" textRotation="0" wrapText="1" indent="0" justifyLastLine="0" shrinkToFit="0" readingOrder="0"/>
      <border diagonalUp="0" diagonalDown="0">
        <left/>
        <right style="thin">
          <color auto="1"/>
        </right>
        <top style="thin">
          <color auto="1"/>
        </top>
        <bottom style="thin">
          <color auto="1"/>
        </bottom>
      </border>
    </dxf>
    <dxf>
      <border outline="0">
        <top style="thin">
          <color auto="1"/>
        </top>
      </border>
    </dxf>
    <dxf>
      <border outline="0">
        <left style="thin">
          <color auto="1"/>
        </left>
        <right style="thin">
          <color auto="1"/>
        </right>
        <top style="thin">
          <color auto="1"/>
        </top>
        <bottom style="thin">
          <color auto="1"/>
        </bottom>
      </border>
    </dxf>
    <dxf>
      <font>
        <strike val="0"/>
        <outline val="0"/>
        <shadow val="0"/>
        <u val="none"/>
        <vertAlign val="baseline"/>
        <sz val="9"/>
        <name val="Calibri"/>
        <family val="2"/>
        <scheme val="minor"/>
      </font>
      <fill>
        <patternFill patternType="none">
          <fgColor indexed="64"/>
          <bgColor auto="1"/>
        </patternFill>
      </fill>
    </dxf>
    <dxf>
      <border outline="0">
        <bottom style="thin">
          <color auto="1"/>
        </bottom>
      </border>
    </dxf>
    <dxf>
      <font>
        <b/>
        <i val="0"/>
        <strike val="0"/>
        <condense val="0"/>
        <extend val="0"/>
        <outline val="0"/>
        <shadow val="0"/>
        <u val="none"/>
        <vertAlign val="baseline"/>
        <sz val="10"/>
        <color theme="0"/>
        <name val="Arial"/>
        <family val="2"/>
        <scheme val="none"/>
      </font>
      <fill>
        <patternFill patternType="solid">
          <fgColor indexed="64"/>
          <bgColor theme="4"/>
        </patternFill>
      </fill>
      <alignment horizontal="center" vertical="center" textRotation="0" wrapText="1" indent="0" justifyLastLine="0" shrinkToFit="0" readingOrder="0"/>
      <border diagonalUp="0" diagonalDown="0" outline="0">
        <left style="thin">
          <color auto="1"/>
        </left>
        <right style="thin">
          <color auto="1"/>
        </right>
        <top/>
        <bottom/>
      </border>
    </dxf>
    <dxf>
      <font>
        <b/>
        <i val="0"/>
        <color theme="8"/>
      </font>
      <fill>
        <patternFill>
          <bgColor theme="8" tint="0.59996337778862885"/>
        </patternFill>
      </fill>
    </dxf>
    <dxf>
      <font>
        <b/>
        <i val="0"/>
        <color rgb="FF00B050"/>
      </font>
      <fill>
        <patternFill>
          <bgColor rgb="FFCAE8AA"/>
        </patternFill>
      </fill>
    </dxf>
    <dxf>
      <font>
        <b/>
        <i val="0"/>
        <color theme="8"/>
      </font>
      <fill>
        <patternFill>
          <bgColor theme="8" tint="0.79998168889431442"/>
        </patternFill>
      </fill>
    </dxf>
    <dxf>
      <font>
        <b val="0"/>
        <i val="0"/>
        <strike val="0"/>
        <condense val="0"/>
        <extend val="0"/>
        <outline val="0"/>
        <shadow val="0"/>
        <u val="none"/>
        <vertAlign val="baseline"/>
        <sz val="9"/>
        <color theme="1"/>
        <name val="Calibri"/>
        <family val="2"/>
        <scheme val="minor"/>
      </font>
      <alignment horizontal="left" vertical="top" textRotation="0" wrapText="0" indent="0" justifyLastLine="0" shrinkToFit="0" readingOrder="0"/>
    </dxf>
    <dxf>
      <font>
        <sz val="9"/>
      </font>
      <alignment horizontal="center" vertical="center"/>
    </dxf>
    <dxf>
      <font>
        <b val="0"/>
        <i val="0"/>
        <strike val="0"/>
        <condense val="0"/>
        <extend val="0"/>
        <outline val="0"/>
        <shadow val="0"/>
        <u val="none"/>
        <vertAlign val="baseline"/>
        <sz val="9"/>
        <color theme="1"/>
        <name val="Calibri"/>
        <family val="2"/>
        <scheme val="minor"/>
      </font>
      <alignment horizontal="center" vertical="center" textRotation="0" wrapText="1" indent="0" justifyLastLine="0" shrinkToFit="0" readingOrder="0"/>
      <border diagonalUp="0" diagonalDown="0">
        <left style="thin">
          <color auto="1"/>
        </left>
        <right/>
        <top style="thin">
          <color auto="1"/>
        </top>
        <bottom style="thin">
          <color auto="1"/>
        </bottom>
      </border>
    </dxf>
    <dxf>
      <font>
        <b val="0"/>
        <i val="0"/>
        <strike val="0"/>
        <condense val="0"/>
        <extend val="0"/>
        <outline val="0"/>
        <shadow val="0"/>
        <u val="none"/>
        <vertAlign val="baseline"/>
        <sz val="9"/>
        <color auto="1"/>
        <name val="Calibri"/>
        <family val="2"/>
        <scheme val="minor"/>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Calibri"/>
        <family val="2"/>
        <scheme val="minor"/>
      </font>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9"/>
        <color theme="1"/>
        <name val="Calibri"/>
        <family val="2"/>
        <scheme val="minor"/>
      </font>
      <alignment horizontal="center" vertical="center" textRotation="0" wrapText="0" indent="0" justifyLastLine="0" shrinkToFit="0" readingOrder="0"/>
    </dxf>
    <dxf>
      <font>
        <strike val="0"/>
        <outline val="0"/>
        <shadow val="0"/>
        <u val="none"/>
        <vertAlign val="baseline"/>
        <name val="Calibri"/>
        <family val="2"/>
        <scheme val="minor"/>
      </font>
    </dxf>
    <dxf>
      <border outline="0">
        <bottom style="thin">
          <color auto="1"/>
        </bottom>
      </border>
    </dxf>
    <dxf>
      <font>
        <b/>
        <i val="0"/>
        <strike val="0"/>
        <condense val="0"/>
        <extend val="0"/>
        <outline val="0"/>
        <shadow val="0"/>
        <u val="none"/>
        <vertAlign val="baseline"/>
        <sz val="10"/>
        <color theme="0"/>
        <name val="Arial"/>
        <family val="2"/>
        <scheme val="none"/>
      </font>
      <fill>
        <patternFill patternType="solid">
          <fgColor indexed="64"/>
          <bgColor theme="4"/>
        </patternFill>
      </fill>
      <alignment horizontal="center" vertical="center" textRotation="0" wrapText="1" indent="0" justifyLastLine="0" shrinkToFit="0" readingOrder="0"/>
      <border diagonalUp="0" diagonalDown="0" outline="0">
        <left style="thin">
          <color auto="1"/>
        </left>
        <right style="thin">
          <color auto="1"/>
        </right>
        <top/>
        <bottom/>
      </border>
    </dxf>
    <dxf>
      <font>
        <b/>
        <i val="0"/>
        <color rgb="FF00B050"/>
      </font>
      <fill>
        <patternFill>
          <bgColor rgb="FFCAE8AA"/>
        </patternFill>
      </fill>
    </dxf>
    <dxf>
      <font>
        <b/>
        <i val="0"/>
        <color theme="8"/>
      </font>
      <fill>
        <patternFill>
          <bgColor theme="8" tint="0.79998168889431442"/>
        </patternFill>
      </fill>
    </dxf>
    <dxf>
      <font>
        <b/>
        <i val="0"/>
        <color theme="8"/>
      </font>
      <fill>
        <patternFill>
          <bgColor theme="8" tint="0.59996337778862885"/>
        </patternFill>
      </fill>
    </dxf>
    <dxf>
      <font>
        <b/>
        <i val="0"/>
        <color rgb="FF00B050"/>
      </font>
      <fill>
        <patternFill>
          <bgColor rgb="FFCAE8AA"/>
        </patternFill>
      </fill>
    </dxf>
    <dxf>
      <font>
        <b/>
        <i val="0"/>
        <color theme="8"/>
      </font>
      <fill>
        <patternFill>
          <bgColor theme="8" tint="0.79998168889431442"/>
        </patternFill>
      </fill>
    </dxf>
    <dxf>
      <font>
        <b val="0"/>
        <i val="0"/>
        <strike val="0"/>
        <condense val="0"/>
        <extend val="0"/>
        <outline val="0"/>
        <shadow val="0"/>
        <u val="none"/>
        <vertAlign val="baseline"/>
        <sz val="9"/>
        <color theme="1"/>
        <name val="Calibri"/>
        <family val="2"/>
        <scheme val="minor"/>
      </font>
      <alignment horizontal="left" vertical="top" textRotation="0" wrapText="0" indent="0" justifyLastLine="0" shrinkToFit="0" readingOrder="0"/>
    </dxf>
    <dxf>
      <font>
        <sz val="9"/>
      </font>
      <alignment horizontal="center" vertical="center"/>
    </dxf>
    <dxf>
      <font>
        <b val="0"/>
        <i val="0"/>
        <strike val="0"/>
        <condense val="0"/>
        <extend val="0"/>
        <outline val="0"/>
        <shadow val="0"/>
        <u val="none"/>
        <vertAlign val="baseline"/>
        <sz val="9"/>
        <color theme="1"/>
        <name val="Calibri"/>
        <family val="2"/>
        <scheme val="minor"/>
      </font>
      <alignment horizontal="center" vertical="center" textRotation="0" wrapText="1" indent="0" justifyLastLine="0" shrinkToFit="0" readingOrder="0"/>
      <border diagonalUp="0" diagonalDown="0">
        <left style="thin">
          <color auto="1"/>
        </left>
        <right/>
        <top style="thin">
          <color auto="1"/>
        </top>
        <bottom style="thin">
          <color auto="1"/>
        </bottom>
      </border>
    </dxf>
    <dxf>
      <font>
        <b val="0"/>
        <i val="0"/>
        <strike val="0"/>
        <condense val="0"/>
        <extend val="0"/>
        <outline val="0"/>
        <shadow val="0"/>
        <u val="none"/>
        <vertAlign val="baseline"/>
        <sz val="9"/>
        <color theme="1"/>
        <name val="Calibri"/>
        <family val="2"/>
        <scheme val="minor"/>
      </font>
      <alignment horizontal="center" vertical="center" textRotation="0" indent="0" justifyLastLine="0" shrinkToFit="0" readingOrder="0"/>
    </dxf>
    <dxf>
      <font>
        <b val="0"/>
        <i val="0"/>
        <strike val="0"/>
        <condense val="0"/>
        <extend val="0"/>
        <outline val="0"/>
        <shadow val="0"/>
        <u val="none"/>
        <vertAlign val="baseline"/>
        <sz val="9"/>
        <color auto="1"/>
        <name val="Calibri"/>
        <family val="2"/>
        <scheme val="minor"/>
      </font>
      <fill>
        <patternFill patternType="none">
          <fgColor indexed="64"/>
          <bgColor indexed="65"/>
        </patternFill>
      </fill>
      <alignment horizontal="left" vertical="top" textRotation="0" wrapText="1" indent="0" justifyLastLine="0" shrinkToFit="0" readingOrder="0"/>
    </dxf>
    <dxf>
      <font>
        <b val="0"/>
        <i val="0"/>
        <strike val="0"/>
        <condense val="0"/>
        <extend val="0"/>
        <outline val="0"/>
        <shadow val="0"/>
        <u val="none"/>
        <vertAlign val="baseline"/>
        <sz val="9"/>
        <color theme="1"/>
        <name val="Calibri"/>
        <family val="2"/>
        <scheme val="minor"/>
      </font>
      <alignment horizontal="center" vertical="center" textRotation="0" wrapText="0" indent="0" justifyLastLine="0" shrinkToFit="0" readingOrder="0"/>
    </dxf>
    <dxf>
      <font>
        <strike val="0"/>
        <outline val="0"/>
        <shadow val="0"/>
        <u val="none"/>
        <vertAlign val="baseline"/>
        <name val="Calibri"/>
        <family val="2"/>
        <scheme val="minor"/>
      </font>
    </dxf>
    <dxf>
      <border outline="0">
        <bottom style="thin">
          <color auto="1"/>
        </bottom>
      </border>
    </dxf>
    <dxf>
      <font>
        <b/>
        <i val="0"/>
        <strike val="0"/>
        <condense val="0"/>
        <extend val="0"/>
        <outline val="0"/>
        <shadow val="0"/>
        <u val="none"/>
        <vertAlign val="baseline"/>
        <sz val="10"/>
        <color theme="0"/>
        <name val="Arial"/>
        <family val="2"/>
        <scheme val="none"/>
      </font>
      <fill>
        <patternFill patternType="solid">
          <fgColor indexed="64"/>
          <bgColor theme="4"/>
        </patternFill>
      </fill>
      <alignment horizontal="center" vertical="center" textRotation="0" wrapText="1" indent="0" justifyLastLine="0" shrinkToFit="0" readingOrder="0"/>
      <border diagonalUp="0" diagonalDown="0" outline="0">
        <left style="thin">
          <color auto="1"/>
        </left>
        <right style="thin">
          <color auto="1"/>
        </right>
        <top/>
        <bottom/>
      </border>
    </dxf>
    <dxf>
      <font>
        <b/>
        <i val="0"/>
        <color rgb="FF00B050"/>
      </font>
      <fill>
        <patternFill>
          <bgColor rgb="FFCAE8AA"/>
        </patternFill>
      </fill>
    </dxf>
    <dxf>
      <font>
        <b/>
        <i val="0"/>
        <color theme="8"/>
      </font>
      <fill>
        <patternFill>
          <bgColor theme="8" tint="0.79998168889431442"/>
        </patternFill>
      </fill>
    </dxf>
    <dxf>
      <font>
        <b/>
        <i val="0"/>
        <color theme="8"/>
      </font>
      <fill>
        <patternFill>
          <bgColor theme="8" tint="0.59996337778862885"/>
        </patternFill>
      </fill>
    </dxf>
    <dxf>
      <font>
        <b val="0"/>
        <i val="0"/>
        <strike val="0"/>
        <condense val="0"/>
        <extend val="0"/>
        <outline val="0"/>
        <shadow val="0"/>
        <u val="none"/>
        <vertAlign val="baseline"/>
        <sz val="9"/>
        <color theme="1"/>
        <name val="Calibri"/>
        <family val="2"/>
        <scheme val="minor"/>
      </font>
      <alignment horizontal="left" vertical="top" textRotation="0" wrapText="0" indent="0" justifyLastLine="0" shrinkToFit="0" readingOrder="0"/>
    </dxf>
    <dxf>
      <font>
        <sz val="9"/>
      </font>
      <alignment horizontal="center" vertical="center"/>
    </dxf>
    <dxf>
      <font>
        <b val="0"/>
        <i val="0"/>
        <strike val="0"/>
        <condense val="0"/>
        <extend val="0"/>
        <outline val="0"/>
        <shadow val="0"/>
        <u val="none"/>
        <vertAlign val="baseline"/>
        <sz val="9"/>
        <color theme="1"/>
        <name val="Calibri"/>
        <family val="2"/>
        <scheme val="minor"/>
      </font>
      <alignment horizontal="center" vertical="center" textRotation="0" wrapText="1" indent="0" justifyLastLine="0" shrinkToFit="0" readingOrder="0"/>
      <border diagonalUp="0" diagonalDown="0">
        <left style="thin">
          <color auto="1"/>
        </left>
        <right/>
        <top style="thin">
          <color auto="1"/>
        </top>
        <bottom style="thin">
          <color auto="1"/>
        </bottom>
      </border>
    </dxf>
    <dxf>
      <font>
        <b val="0"/>
        <i val="0"/>
        <strike val="0"/>
        <condense val="0"/>
        <extend val="0"/>
        <outline val="0"/>
        <shadow val="0"/>
        <u val="none"/>
        <vertAlign val="baseline"/>
        <sz val="9"/>
        <color auto="1"/>
        <name val="Calibri"/>
        <family val="2"/>
        <scheme val="minor"/>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Calibri"/>
        <family val="2"/>
        <scheme val="minor"/>
      </font>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9"/>
        <color theme="1"/>
        <name val="Calibri"/>
        <family val="2"/>
        <scheme val="minor"/>
      </font>
      <alignment horizontal="center" vertical="center" textRotation="0" wrapText="0" indent="0" justifyLastLine="0" shrinkToFit="0" readingOrder="0"/>
    </dxf>
    <dxf>
      <font>
        <strike val="0"/>
        <outline val="0"/>
        <shadow val="0"/>
        <u val="none"/>
        <vertAlign val="baseline"/>
        <name val="Calibri"/>
        <family val="2"/>
        <scheme val="none"/>
      </font>
    </dxf>
    <dxf>
      <border outline="0">
        <bottom style="thin">
          <color auto="1"/>
        </bottom>
      </border>
    </dxf>
    <dxf>
      <font>
        <b/>
        <i val="0"/>
        <strike val="0"/>
        <condense val="0"/>
        <extend val="0"/>
        <outline val="0"/>
        <shadow val="0"/>
        <u val="none"/>
        <vertAlign val="baseline"/>
        <sz val="10"/>
        <color theme="0"/>
        <name val="Arial"/>
        <family val="2"/>
        <scheme val="none"/>
      </font>
      <fill>
        <patternFill patternType="solid">
          <fgColor indexed="64"/>
          <bgColor theme="4"/>
        </patternFill>
      </fill>
      <alignment horizontal="center" vertical="center" textRotation="0" wrapText="1" indent="0" justifyLastLine="0" shrinkToFit="0" readingOrder="0"/>
      <border diagonalUp="0" diagonalDown="0" outline="0">
        <left style="thin">
          <color auto="1"/>
        </left>
        <right style="thin">
          <color auto="1"/>
        </right>
        <top/>
        <bottom/>
      </border>
    </dxf>
    <dxf>
      <font>
        <b/>
        <i val="0"/>
        <color theme="8"/>
      </font>
      <fill>
        <patternFill>
          <bgColor theme="8" tint="0.59996337778862885"/>
        </patternFill>
      </fill>
    </dxf>
    <dxf>
      <font>
        <b/>
        <i val="0"/>
        <color rgb="FF00B050"/>
      </font>
      <fill>
        <patternFill>
          <bgColor rgb="FFCAE8AA"/>
        </patternFill>
      </fill>
    </dxf>
    <dxf>
      <font>
        <b/>
        <i val="0"/>
        <color theme="8"/>
      </font>
      <fill>
        <patternFill>
          <bgColor theme="8" tint="0.79998168889431442"/>
        </patternFill>
      </fill>
    </dxf>
    <dxf>
      <font>
        <b val="0"/>
        <i val="0"/>
        <strike val="0"/>
        <condense val="0"/>
        <extend val="0"/>
        <outline val="0"/>
        <shadow val="0"/>
        <u val="none"/>
        <vertAlign val="baseline"/>
        <sz val="9"/>
        <color theme="1"/>
        <name val="Calibri"/>
        <family val="2"/>
        <scheme val="minor"/>
      </font>
      <alignment horizontal="left" vertical="top" textRotation="0" wrapText="0" indent="0" justifyLastLine="0" shrinkToFit="0" readingOrder="0"/>
    </dxf>
    <dxf>
      <font>
        <sz val="9"/>
      </font>
      <alignment horizontal="center" vertical="center"/>
    </dxf>
    <dxf>
      <font>
        <b val="0"/>
        <i val="0"/>
        <strike val="0"/>
        <condense val="0"/>
        <extend val="0"/>
        <outline val="0"/>
        <shadow val="0"/>
        <u val="none"/>
        <vertAlign val="baseline"/>
        <sz val="9"/>
        <color theme="1"/>
        <name val="Calibri"/>
        <family val="2"/>
        <scheme val="minor"/>
      </font>
      <alignment horizontal="center" vertical="center" textRotation="0" wrapText="1" indent="0" justifyLastLine="0" shrinkToFit="0" readingOrder="0"/>
      <border diagonalUp="0" diagonalDown="0">
        <left style="thin">
          <color auto="1"/>
        </left>
        <right/>
        <top style="thin">
          <color auto="1"/>
        </top>
        <bottom style="thin">
          <color auto="1"/>
        </bottom>
      </border>
    </dxf>
    <dxf>
      <font>
        <b val="0"/>
        <i val="0"/>
        <strike val="0"/>
        <condense val="0"/>
        <extend val="0"/>
        <outline val="0"/>
        <shadow val="0"/>
        <u val="none"/>
        <vertAlign val="baseline"/>
        <sz val="9"/>
        <color auto="1"/>
        <name val="Calibri"/>
        <family val="2"/>
        <scheme val="minor"/>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Calibri"/>
        <family val="2"/>
        <scheme val="minor"/>
      </font>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9"/>
        <color theme="1"/>
        <name val="Calibri"/>
        <family val="2"/>
        <scheme val="minor"/>
      </font>
      <alignment horizontal="center" vertical="center" textRotation="0" wrapText="0" indent="0" justifyLastLine="0" shrinkToFit="0" readingOrder="0"/>
    </dxf>
    <dxf>
      <font>
        <strike val="0"/>
        <outline val="0"/>
        <shadow val="0"/>
        <u val="none"/>
        <vertAlign val="baseline"/>
        <name val="Calibri"/>
        <family val="2"/>
        <scheme val="minor"/>
      </font>
    </dxf>
    <dxf>
      <border outline="0">
        <bottom style="thin">
          <color auto="1"/>
        </bottom>
      </border>
    </dxf>
    <dxf>
      <font>
        <b/>
        <i val="0"/>
        <strike val="0"/>
        <condense val="0"/>
        <extend val="0"/>
        <outline val="0"/>
        <shadow val="0"/>
        <u val="none"/>
        <vertAlign val="baseline"/>
        <sz val="10"/>
        <color theme="0"/>
        <name val="Arial"/>
        <family val="2"/>
        <scheme val="none"/>
      </font>
      <fill>
        <patternFill patternType="solid">
          <fgColor indexed="64"/>
          <bgColor theme="4"/>
        </patternFill>
      </fill>
      <alignment horizontal="center" vertical="center" textRotation="0" wrapText="1" indent="0" justifyLastLine="0" shrinkToFit="0" readingOrder="0"/>
      <border diagonalUp="0" diagonalDown="0" outline="0">
        <left style="thin">
          <color auto="1"/>
        </left>
        <right style="thin">
          <color auto="1"/>
        </right>
        <top/>
        <bottom/>
      </border>
    </dxf>
    <dxf>
      <font>
        <b/>
        <i val="0"/>
        <color theme="8"/>
      </font>
      <fill>
        <patternFill>
          <bgColor theme="8" tint="0.59996337778862885"/>
        </patternFill>
      </fill>
    </dxf>
    <dxf>
      <font>
        <b/>
        <i val="0"/>
        <color rgb="FF00B050"/>
      </font>
      <fill>
        <patternFill>
          <bgColor rgb="FFCAE8AA"/>
        </patternFill>
      </fill>
    </dxf>
    <dxf>
      <font>
        <b/>
        <i val="0"/>
        <color theme="8"/>
      </font>
      <fill>
        <patternFill>
          <bgColor theme="8" tint="0.79998168889431442"/>
        </patternFill>
      </fill>
    </dxf>
    <dxf>
      <font>
        <b/>
        <i val="0"/>
        <color rgb="FF00B050"/>
      </font>
      <fill>
        <patternFill>
          <bgColor rgb="FFCAE8AA"/>
        </patternFill>
      </fill>
    </dxf>
    <dxf>
      <font>
        <b/>
        <i val="0"/>
        <color theme="8"/>
      </font>
      <fill>
        <patternFill>
          <bgColor theme="8" tint="0.79998168889431442"/>
        </patternFill>
      </fill>
    </dxf>
    <dxf>
      <font>
        <b/>
        <i val="0"/>
        <color rgb="FF00B050"/>
      </font>
      <fill>
        <patternFill>
          <bgColor rgb="FFCAE8AA"/>
        </patternFill>
      </fill>
    </dxf>
    <dxf>
      <font>
        <b/>
        <i val="0"/>
        <color theme="8"/>
      </font>
      <fill>
        <patternFill>
          <bgColor theme="8" tint="0.79998168889431442"/>
        </patternFill>
      </fill>
    </dxf>
    <dxf>
      <font>
        <b/>
        <i val="0"/>
        <color rgb="FF00B050"/>
      </font>
      <fill>
        <patternFill>
          <bgColor rgb="FFCAE8AA"/>
        </patternFill>
      </fill>
    </dxf>
    <dxf>
      <font>
        <b/>
        <i val="0"/>
        <color theme="8"/>
      </font>
      <fill>
        <patternFill>
          <bgColor theme="8" tint="0.79998168889431442"/>
        </patternFill>
      </fill>
    </dxf>
    <dxf>
      <font>
        <b/>
        <i val="0"/>
        <color rgb="FF00B050"/>
      </font>
      <fill>
        <patternFill>
          <bgColor rgb="FFCAE8AA"/>
        </patternFill>
      </fill>
    </dxf>
    <dxf>
      <font>
        <b/>
        <i val="0"/>
        <color theme="8"/>
      </font>
      <fill>
        <patternFill>
          <bgColor theme="8" tint="0.79998168889431442"/>
        </patternFill>
      </fill>
    </dxf>
    <dxf>
      <font>
        <b/>
        <i val="0"/>
        <color rgb="FF00B050"/>
      </font>
      <fill>
        <patternFill>
          <bgColor rgb="FFCAE8AA"/>
        </patternFill>
      </fill>
    </dxf>
    <dxf>
      <font>
        <b/>
        <i val="0"/>
        <color theme="8"/>
      </font>
      <fill>
        <patternFill>
          <bgColor theme="8" tint="0.79998168889431442"/>
        </patternFill>
      </fill>
    </dxf>
    <dxf>
      <font>
        <b/>
        <i val="0"/>
        <color rgb="FF00B050"/>
      </font>
      <fill>
        <patternFill>
          <bgColor rgb="FFCAE8AA"/>
        </patternFill>
      </fill>
    </dxf>
    <dxf>
      <font>
        <b/>
        <i val="0"/>
        <color theme="8"/>
      </font>
      <fill>
        <patternFill>
          <bgColor theme="8" tint="0.79998168889431442"/>
        </patternFill>
      </fill>
    </dxf>
    <dxf>
      <font>
        <b/>
        <i val="0"/>
        <color rgb="FF00B050"/>
      </font>
      <fill>
        <patternFill>
          <bgColor rgb="FFCAE8AA"/>
        </patternFill>
      </fill>
    </dxf>
    <dxf>
      <font>
        <b/>
        <i val="0"/>
        <color theme="8"/>
      </font>
      <fill>
        <patternFill>
          <bgColor theme="8" tint="0.79998168889431442"/>
        </patternFill>
      </fill>
    </dxf>
    <dxf>
      <font>
        <b/>
        <i val="0"/>
        <color rgb="FF00B050"/>
      </font>
      <fill>
        <patternFill>
          <bgColor rgb="FFCAE8AA"/>
        </patternFill>
      </fill>
    </dxf>
    <dxf>
      <font>
        <b/>
        <i val="0"/>
        <color theme="8"/>
      </font>
      <fill>
        <patternFill>
          <bgColor theme="8" tint="0.79998168889431442"/>
        </patternFill>
      </fill>
    </dxf>
    <dxf>
      <font>
        <b/>
        <i val="0"/>
        <color theme="8"/>
      </font>
      <fill>
        <patternFill>
          <bgColor theme="8" tint="0.59996337778862885"/>
        </patternFill>
      </fill>
    </dxf>
    <dxf>
      <fill>
        <patternFill>
          <bgColor theme="3"/>
        </patternFill>
      </fill>
    </dxf>
    <dxf>
      <font>
        <color theme="0"/>
      </font>
      <fill>
        <patternFill>
          <bgColor theme="4"/>
        </patternFill>
      </fill>
    </dxf>
    <dxf>
      <border>
        <left style="thin">
          <color auto="1"/>
        </left>
        <right style="thin">
          <color auto="1"/>
        </right>
        <top style="thin">
          <color auto="1"/>
        </top>
        <bottom style="thin">
          <color auto="1"/>
        </bottom>
        <vertical style="thin">
          <color auto="1"/>
        </vertical>
        <horizontal style="thin">
          <color auto="1"/>
        </horizontal>
      </border>
    </dxf>
    <dxf>
      <fill>
        <patternFill>
          <bgColor theme="3"/>
        </patternFill>
      </fill>
    </dxf>
    <dxf>
      <font>
        <color theme="0"/>
      </font>
      <fill>
        <patternFill>
          <bgColor theme="4"/>
        </patternFill>
      </fill>
    </dxf>
    <dxf>
      <border>
        <left style="thin">
          <color auto="1"/>
        </left>
        <right style="thin">
          <color auto="1"/>
        </right>
        <top style="thin">
          <color auto="1"/>
        </top>
        <bottom style="thin">
          <color auto="1"/>
        </bottom>
        <vertical style="thin">
          <color auto="1"/>
        </vertical>
        <horizontal style="thin">
          <color auto="1"/>
        </horizontal>
      </border>
    </dxf>
  </dxfs>
  <tableStyles count="2" defaultTableStyle="TableStyleMedium2" defaultPivotStyle="PivotStyleLight16">
    <tableStyle name="LUMC_style 2" pivot="0" count="3" xr9:uid="{9BDDC7F0-18A9-4C89-980F-35E2D1E55516}">
      <tableStyleElement type="wholeTable" dxfId="112"/>
      <tableStyleElement type="headerRow" dxfId="111"/>
      <tableStyleElement type="secondRowStripe" dxfId="110"/>
    </tableStyle>
    <tableStyle name="LUMC_style 3" pivot="0" count="3" xr9:uid="{5D298302-13D9-4B61-8AE6-9F5624A0CC72}">
      <tableStyleElement type="wholeTable" dxfId="109"/>
      <tableStyleElement type="headerRow" dxfId="108"/>
      <tableStyleElement type="secondRowStripe" dxfId="107"/>
    </tableStyle>
  </tableStyles>
  <colors>
    <mruColors>
      <color rgb="FF7FBDE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sheetMetadata" Target="metadata.xml"/><Relationship Id="rId10" Type="http://schemas.openxmlformats.org/officeDocument/2006/relationships/externalLink" Target="externalLinks/externalLink1.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6</xdr:col>
      <xdr:colOff>9525</xdr:colOff>
      <xdr:row>0</xdr:row>
      <xdr:rowOff>0</xdr:rowOff>
    </xdr:from>
    <xdr:to>
      <xdr:col>6</xdr:col>
      <xdr:colOff>2319918</xdr:colOff>
      <xdr:row>2</xdr:row>
      <xdr:rowOff>5129</xdr:rowOff>
    </xdr:to>
    <xdr:pic>
      <xdr:nvPicPr>
        <xdr:cNvPr id="2" name="Picture 1">
          <a:extLst>
            <a:ext uri="{FF2B5EF4-FFF2-40B4-BE49-F238E27FC236}">
              <a16:creationId xmlns:a16="http://schemas.microsoft.com/office/drawing/2014/main" id="{1712BFD3-62FD-4124-9D02-A0D6D6C1E92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39050" y="0"/>
          <a:ext cx="2310393" cy="58615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9525</xdr:colOff>
      <xdr:row>0</xdr:row>
      <xdr:rowOff>0</xdr:rowOff>
    </xdr:from>
    <xdr:to>
      <xdr:col>6</xdr:col>
      <xdr:colOff>2317019</xdr:colOff>
      <xdr:row>2</xdr:row>
      <xdr:rowOff>14654</xdr:rowOff>
    </xdr:to>
    <xdr:pic>
      <xdr:nvPicPr>
        <xdr:cNvPr id="2" name="Picture 1">
          <a:extLst>
            <a:ext uri="{FF2B5EF4-FFF2-40B4-BE49-F238E27FC236}">
              <a16:creationId xmlns:a16="http://schemas.microsoft.com/office/drawing/2014/main" id="{027F4648-A0C9-4B1F-8C1C-7A9495703C2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96100" y="0"/>
          <a:ext cx="2307494" cy="58615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5</xdr:col>
      <xdr:colOff>2552285</xdr:colOff>
      <xdr:row>0</xdr:row>
      <xdr:rowOff>0</xdr:rowOff>
    </xdr:from>
    <xdr:to>
      <xdr:col>6</xdr:col>
      <xdr:colOff>2319917</xdr:colOff>
      <xdr:row>2</xdr:row>
      <xdr:rowOff>14654</xdr:rowOff>
    </xdr:to>
    <xdr:pic>
      <xdr:nvPicPr>
        <xdr:cNvPr id="2" name="Picture 3">
          <a:extLst>
            <a:ext uri="{FF2B5EF4-FFF2-40B4-BE49-F238E27FC236}">
              <a16:creationId xmlns:a16="http://schemas.microsoft.com/office/drawing/2014/main" id="{CBD4F2DC-7CF8-4F7A-83AB-19AF3826CC8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591260" y="0"/>
          <a:ext cx="2320332" cy="58615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oneCellAnchor>
    <xdr:from>
      <xdr:col>6</xdr:col>
      <xdr:colOff>2544640</xdr:colOff>
      <xdr:row>0</xdr:row>
      <xdr:rowOff>0</xdr:rowOff>
    </xdr:from>
    <xdr:ext cx="2315235" cy="586154"/>
    <xdr:pic>
      <xdr:nvPicPr>
        <xdr:cNvPr id="2" name="Picture 1">
          <a:extLst>
            <a:ext uri="{FF2B5EF4-FFF2-40B4-BE49-F238E27FC236}">
              <a16:creationId xmlns:a16="http://schemas.microsoft.com/office/drawing/2014/main" id="{E61DED59-DE62-4CA8-AE92-A82717BE9E7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59065" y="0"/>
          <a:ext cx="2315235" cy="58615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5.xml><?xml version="1.0" encoding="utf-8"?>
<xdr:wsDr xmlns:xdr="http://schemas.openxmlformats.org/drawingml/2006/spreadsheetDrawing" xmlns:a="http://schemas.openxmlformats.org/drawingml/2006/main">
  <xdr:twoCellAnchor editAs="oneCell">
    <xdr:from>
      <xdr:col>6</xdr:col>
      <xdr:colOff>9525</xdr:colOff>
      <xdr:row>0</xdr:row>
      <xdr:rowOff>0</xdr:rowOff>
    </xdr:from>
    <xdr:to>
      <xdr:col>6</xdr:col>
      <xdr:colOff>2317019</xdr:colOff>
      <xdr:row>2</xdr:row>
      <xdr:rowOff>14654</xdr:rowOff>
    </xdr:to>
    <xdr:pic>
      <xdr:nvPicPr>
        <xdr:cNvPr id="2" name="Picture 1">
          <a:extLst>
            <a:ext uri="{FF2B5EF4-FFF2-40B4-BE49-F238E27FC236}">
              <a16:creationId xmlns:a16="http://schemas.microsoft.com/office/drawing/2014/main" id="{A4B34D64-C7EC-49D6-AD2E-22770871CA4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96100" y="0"/>
          <a:ext cx="2307494" cy="58615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oneCellAnchor>
    <xdr:from>
      <xdr:col>6</xdr:col>
      <xdr:colOff>9525</xdr:colOff>
      <xdr:row>0</xdr:row>
      <xdr:rowOff>0</xdr:rowOff>
    </xdr:from>
    <xdr:ext cx="2317433" cy="586154"/>
    <xdr:pic>
      <xdr:nvPicPr>
        <xdr:cNvPr id="2" name="Picture 1">
          <a:extLst>
            <a:ext uri="{FF2B5EF4-FFF2-40B4-BE49-F238E27FC236}">
              <a16:creationId xmlns:a16="http://schemas.microsoft.com/office/drawing/2014/main" id="{81218837-1C54-4C80-8FC5-0F7C1783027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00950" y="0"/>
          <a:ext cx="2317433" cy="58615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7.xml><?xml version="1.0" encoding="utf-8"?>
<xdr:wsDr xmlns:xdr="http://schemas.openxmlformats.org/drawingml/2006/spreadsheetDrawing" xmlns:a="http://schemas.openxmlformats.org/drawingml/2006/main">
  <xdr:twoCellAnchor editAs="oneCell">
    <xdr:from>
      <xdr:col>6</xdr:col>
      <xdr:colOff>7327</xdr:colOff>
      <xdr:row>0</xdr:row>
      <xdr:rowOff>6367</xdr:rowOff>
    </xdr:from>
    <xdr:to>
      <xdr:col>6</xdr:col>
      <xdr:colOff>2324760</xdr:colOff>
      <xdr:row>2</xdr:row>
      <xdr:rowOff>21021</xdr:rowOff>
    </xdr:to>
    <xdr:pic>
      <xdr:nvPicPr>
        <xdr:cNvPr id="2" name="Picture 1">
          <a:extLst>
            <a:ext uri="{FF2B5EF4-FFF2-40B4-BE49-F238E27FC236}">
              <a16:creationId xmlns:a16="http://schemas.microsoft.com/office/drawing/2014/main" id="{0431A8CF-DF6B-4369-A86E-7F87A1309BB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6302" y="6367"/>
          <a:ext cx="2317433" cy="58615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4</xdr:col>
      <xdr:colOff>751429</xdr:colOff>
      <xdr:row>0</xdr:row>
      <xdr:rowOff>0</xdr:rowOff>
    </xdr:from>
    <xdr:to>
      <xdr:col>6</xdr:col>
      <xdr:colOff>1417787</xdr:colOff>
      <xdr:row>2</xdr:row>
      <xdr:rowOff>14654</xdr:rowOff>
    </xdr:to>
    <xdr:pic>
      <xdr:nvPicPr>
        <xdr:cNvPr id="2" name="Picture 1">
          <a:extLst>
            <a:ext uri="{FF2B5EF4-FFF2-40B4-BE49-F238E27FC236}">
              <a16:creationId xmlns:a16="http://schemas.microsoft.com/office/drawing/2014/main" id="{B381300E-A293-4F9A-9CEE-FF32160B478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342729" y="0"/>
          <a:ext cx="2323708" cy="58615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oneCellAnchor>
    <xdr:from>
      <xdr:col>6</xdr:col>
      <xdr:colOff>4082</xdr:colOff>
      <xdr:row>0</xdr:row>
      <xdr:rowOff>0</xdr:rowOff>
    </xdr:from>
    <xdr:ext cx="2323708" cy="619125"/>
    <xdr:pic>
      <xdr:nvPicPr>
        <xdr:cNvPr id="2" name="Picture 3">
          <a:extLst>
            <a:ext uri="{FF2B5EF4-FFF2-40B4-BE49-F238E27FC236}">
              <a16:creationId xmlns:a16="http://schemas.microsoft.com/office/drawing/2014/main" id="{03ED1E67-F4D2-48FC-A616-31F03B90459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61682" y="0"/>
          <a:ext cx="2323708"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4082</xdr:colOff>
      <xdr:row>0</xdr:row>
      <xdr:rowOff>0</xdr:rowOff>
    </xdr:from>
    <xdr:ext cx="2323708" cy="586154"/>
    <xdr:pic>
      <xdr:nvPicPr>
        <xdr:cNvPr id="3" name="Picture 3">
          <a:extLst>
            <a:ext uri="{FF2B5EF4-FFF2-40B4-BE49-F238E27FC236}">
              <a16:creationId xmlns:a16="http://schemas.microsoft.com/office/drawing/2014/main" id="{C96A9942-7CFE-4E3D-BCB5-8CBF129E054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61682" y="0"/>
          <a:ext cx="2323708" cy="58615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externalLinks/_rels/externalLink1.xml.rels><?xml version="1.0" encoding="UTF-8" standalone="yes"?>
<Relationships xmlns="http://schemas.openxmlformats.org/package/2006/relationships"><Relationship Id="rId2" Type="http://schemas.microsoft.com/office/2019/04/relationships/externalLinkLongPath" Target="/Klinische%20Fysica/Projecten/Aanbestedingen/2021%20Rontgenmodaliteiten%20Divers/Conceptversies%20PvEs/20220208_complete_set_documenten/aanbestedingsdocumenten/Conformiteitenlijst%20Eisen%20en%20Wensen%20Hybride%20OK%20M-EU-21-13.xlsm?2BFC1477" TargetMode="External"/><Relationship Id="rId1" Type="http://schemas.openxmlformats.org/officeDocument/2006/relationships/externalLinkPath" Target="file:///\\2BFC1477\Conformiteitenlijst%20Eisen%20en%20Wensen%20Hybride%20OK%20M-EU-21-13.xlsm"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https://lumconline.sharepoint.com/sites/TeamsRADIAanbestedingPETCT/Gedeelde%20documenten/6.%20Programma%20van%20Eisen%20en%20vragenrondes/Oud/ConceptPvE.xlsm" TargetMode="External"/><Relationship Id="rId1" Type="http://schemas.openxmlformats.org/officeDocument/2006/relationships/externalLinkPath" Target="/sites/TeamsRADIAanbestedingPETCT/Gedeelde%20documenten/6.%20Programma%20van%20Eisen%20en%20vragenrondes/Oud/ConceptPvE.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verzicht"/>
      <sheetName val="Wetten en voorschriften"/>
      <sheetName val="ICT en Netwerk"/>
      <sheetName val="Levering"/>
      <sheetName val="Functionele Eisen"/>
      <sheetName val="Dosimetrie en stralingshygiene "/>
      <sheetName val="Acceptatie,Onderhoud &amp; Training"/>
      <sheetName val="Mens, Milieu en Maatschappij"/>
      <sheetName val="Wensenlijst"/>
      <sheetName val="_56F9DC9755BA473782653E2940F9"/>
      <sheetName val="Conformiteitenlijst Eisen en We"/>
    </sheetNames>
    <definedNames>
      <definedName name="SheetNames" refersTo="#VERW!"/>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Overzicht"/>
      <sheetName val="Wetten &amp; voorschriften"/>
      <sheetName val="ICT &amp; netwerk"/>
      <sheetName val="Levering"/>
      <sheetName val="Functionele eisen"/>
      <sheetName val="Dosimetrie &amp; stralingshygiene"/>
      <sheetName val="Acceptatie,onderhoud &amp; training"/>
      <sheetName val="Mens, milieu &amp; maatschappij"/>
      <sheetName val="Wensenlijst"/>
    </sheetNames>
    <sheetDataSet>
      <sheetData sheetId="0">
        <row r="1">
          <cell r="A1">
            <v>1</v>
          </cell>
        </row>
        <row r="17">
          <cell r="C17" t="str">
            <v xml:space="preserve">Dosimetrie &amp; stralingshygiëne </v>
          </cell>
        </row>
      </sheetData>
      <sheetData sheetId="1"/>
      <sheetData sheetId="2"/>
      <sheetData sheetId="3"/>
      <sheetData sheetId="4"/>
      <sheetData sheetId="5"/>
      <sheetData sheetId="6"/>
      <sheetData sheetId="7"/>
      <sheetData sheetId="8"/>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CA71574E-F39B-4806-9877-38F72A6DDB02}" name="Wetten_eisen5" displayName="Wetten_eisen5" ref="B6:G16" totalsRowShown="0" headerRowDxfId="86" dataDxfId="84" headerRowBorderDxfId="85">
  <autoFilter ref="B6:G16" xr:uid="{454E1A48-528F-4012-ABA6-3355B432D05B}"/>
  <tableColumns count="6">
    <tableColumn id="1" xr3:uid="{FE84B721-BB6A-4C65-9570-32094946F0E9}" name="Nr" dataDxfId="83"/>
    <tableColumn id="2" xr3:uid="{523D0753-BC73-4764-A822-1A96D4B4DD12}" name="Eisen: Wetten en Voorschriften" dataDxfId="82" dataCellStyle="Normal 4"/>
    <tableColumn id="6" xr3:uid="{43801782-D5F0-46E2-BF1F-BC5892270336}" name="Type criterium" dataDxfId="81" dataCellStyle="Normal 4"/>
    <tableColumn id="4" xr3:uid="{085C5CC6-0323-47AB-B357-4D12208F7C3C}" name="Voldoet J/N" dataDxfId="80"/>
    <tableColumn id="5" xr3:uid="{C7081C4C-5987-4A95-B2D2-692BDBD034F7}" name="Bewijsstuk en/of toelichting" dataDxfId="79"/>
    <tableColumn id="7" xr3:uid="{7A555A1A-7D14-4449-9892-13FCD9EA6824}" name=" Toelichting door inschrijver" dataDxfId="78"/>
  </tableColumns>
  <tableStyleInfo name="LUMC_style 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CA13E4CA-36AA-4667-A8F7-4BA32EF0C433}" name="ICT_eisen2" displayName="ICT_eisen2" ref="B6:G40" totalsRowShown="0" headerRowDxfId="74" dataDxfId="72" headerRowBorderDxfId="73">
  <autoFilter ref="B6:G40" xr:uid="{454E1A48-528F-4012-ABA6-3355B432D05B}"/>
  <tableColumns count="6">
    <tableColumn id="1" xr3:uid="{86AFF884-7B16-4D95-97FA-C22547FBFA30}" name="Nr" dataDxfId="71"/>
    <tableColumn id="2" xr3:uid="{CF00DA78-B8F1-4D86-B857-C345BCCBA01A}" name="Eisen: ICT en Netwerk" dataDxfId="70" dataCellStyle="Normal 4"/>
    <tableColumn id="4" xr3:uid="{AB4AF1BE-833B-48FF-B41F-984BC4DD1E58}" name="Type criterium" dataDxfId="69" dataCellStyle="Normal 4"/>
    <tableColumn id="3" xr3:uid="{8185A2C7-94FB-46DB-B0A2-12896ECB56D9}" name="Voldoet J/N" dataDxfId="68"/>
    <tableColumn id="8" xr3:uid="{3BDD334D-6582-44DB-9C15-C34B81B557D5}" name="Bewijsstuk en/of toelichting" dataDxfId="67"/>
    <tableColumn id="7" xr3:uid="{F8D86CC8-3598-4EBF-869A-EDE54A1270CE}" name=" Toelichting door inschrijver" dataDxfId="66"/>
  </tableColumns>
  <tableStyleInfo name="LUMC_style 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1DB063F5-9083-4766-A03D-9584C3511F7B}" name="Levering_eisen" displayName="Levering_eisen" ref="B6:G28" totalsRowShown="0" headerRowDxfId="62" dataDxfId="60" headerRowBorderDxfId="61">
  <autoFilter ref="B6:G28" xr:uid="{8275A6EC-7672-4EF0-9CE2-272460116CA2}"/>
  <tableColumns count="6">
    <tableColumn id="1" xr3:uid="{2B5FF651-6342-4142-B43C-2C583040D6DC}" name="Nr" dataDxfId="59"/>
    <tableColumn id="2" xr3:uid="{E392DFC2-D3B8-4922-B573-2E465C81F253}" name="Eisen: Levering" dataDxfId="58" dataCellStyle="Normal 4"/>
    <tableColumn id="3" xr3:uid="{6864664B-2831-41D1-9C1B-396A835FC9FB}" name="Type criterium" dataDxfId="57"/>
    <tableColumn id="8" xr3:uid="{CA98C0AB-688B-4A7D-8FD0-C2D98BADB9FC}" name="Voldoet J/N" dataDxfId="56"/>
    <tableColumn id="4" xr3:uid="{D260FC66-6E01-4FE9-95C8-F4DD7622E1E2}" name="Bewijsstuk en/of toelichting" dataDxfId="55"/>
    <tableColumn id="7" xr3:uid="{AE6C75AE-246E-4E00-82B9-6193CC3C2137}" name=" Toelichting door inschrijver" dataDxfId="54"/>
  </tableColumns>
  <tableStyleInfo name="LUMC_style 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80535744-D42E-4D8F-9DFA-91B20358CCFF}" name="Wetten_eisen34" displayName="Wetten_eisen34" ref="B6:G64" totalsRowShown="0" headerRowDxfId="48" dataDxfId="46" headerRowBorderDxfId="47">
  <autoFilter ref="B6:G64" xr:uid="{DE931A78-43E5-4DBC-A11A-BA3ED3DE3091}"/>
  <tableColumns count="6">
    <tableColumn id="1" xr3:uid="{B9A48CE4-33D6-4D1C-82CF-3ABB7905A3F8}" name="Nr" dataDxfId="45"/>
    <tableColumn id="2" xr3:uid="{EDC8BFAC-189D-4506-9E8B-094E5D2F98F7}" name="4.1 Algemeen" dataDxfId="44" dataCellStyle="Normal 4"/>
    <tableColumn id="6" xr3:uid="{E39A3C18-B001-4D57-9F2E-2FECC7430E17}" name="Type criterium" dataDxfId="43" dataCellStyle="Normal 4"/>
    <tableColumn id="4" xr3:uid="{2D001528-01DF-4B17-81FB-A876775F1364}" name="Voldoet J/N" dataDxfId="42"/>
    <tableColumn id="3" xr3:uid="{ACE708F6-6B0D-489D-9478-6873FE722E3E}" name="Bewijsstuk en/of toelichting" dataDxfId="41"/>
    <tableColumn id="7" xr3:uid="{0F1DA6EB-D892-4405-9D04-7083C0E0BC63}" name=" Toelichting door inschrijver" dataDxfId="40"/>
  </tableColumns>
  <tableStyleInfo name="LUMC_style 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824D73E-F3F8-4904-BBCA-74F92985B99B}" name="Table643" displayName="Table643" ref="B6:G14" totalsRowShown="0" headerRowDxfId="36" dataDxfId="34" headerRowBorderDxfId="35" tableBorderDxfId="33" totalsRowBorderDxfId="32">
  <autoFilter ref="B6:G14" xr:uid="{EEB9A790-15AB-49A8-909A-B99D52BB22A0}"/>
  <tableColumns count="6">
    <tableColumn id="1" xr3:uid="{4FCBF1D2-2518-4DA7-A753-0F86A237FC21}" name="Nr" dataDxfId="31"/>
    <tableColumn id="2" xr3:uid="{6777A8D0-CD39-4907-92E2-573490D50862}" name="Dosimetrie en stalingshygiëne" dataDxfId="30"/>
    <tableColumn id="4" xr3:uid="{41A4B032-8603-4E67-90F3-99E3427B61E7}" name="Type criterium" dataDxfId="29"/>
    <tableColumn id="5" xr3:uid="{95620A51-7091-441B-BF87-4982ECDB9E10}" name="Voldoet J/N" dataDxfId="28"/>
    <tableColumn id="3" xr3:uid="{C18951D3-F736-4450-A0BF-7B78B16A9A92}" name="Bewijsstuk en/of toelichting" dataDxfId="27"/>
    <tableColumn id="6" xr3:uid="{731F955D-9948-407D-934C-BEFD6BB16178}" name=" Toelichting door inschrijver" dataDxfId="26"/>
  </tableColumns>
  <tableStyleInfo name="LUMC_style 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5DD1CF38-C46D-4329-99E6-8AD001896ACB}" name="Acceptatie_eisen" displayName="Acceptatie_eisen" ref="B6:G12" totalsRowShown="0" headerRowDxfId="22" dataDxfId="20" headerRowBorderDxfId="21">
  <autoFilter ref="B6:G12" xr:uid="{454E1A48-528F-4012-ABA6-3355B432D05B}"/>
  <tableColumns count="6">
    <tableColumn id="1" xr3:uid="{408E3674-BA17-422E-BC70-9C7DCC1B55BD}" name="Nr" dataDxfId="19"/>
    <tableColumn id="2" xr3:uid="{50137778-F0CC-45B3-9D54-9F60CAC5363B}" name="Acceptatie" dataDxfId="18" dataCellStyle="Normal 4"/>
    <tableColumn id="4" xr3:uid="{A47B82E0-DAC5-4EBB-8C71-8B07FDACFAE2}" name="Type criterium" dataDxfId="17"/>
    <tableColumn id="6" xr3:uid="{D4373C16-691E-45BE-9EE5-7FA004EB4F97}" name="Voldoet J/N" dataDxfId="16"/>
    <tableColumn id="3" xr3:uid="{2B2875E8-FC43-4382-9C5C-041AF02855A7}" name="Bewijsstuk en/of toelichting" dataDxfId="15"/>
    <tableColumn id="7" xr3:uid="{D6DBCE76-0916-4F78-B2C5-7079B4502EA8}" name=" Toelichting door inschrijver" dataDxfId="14"/>
  </tableColumns>
  <tableStyleInfo name="LUMC_style 3"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38DB676E-A40F-4216-9BAA-6D1731679AEF}" name="Table613" displayName="Table613" ref="B6:G33" totalsRowShown="0" headerRowDxfId="10" dataDxfId="8" headerRowBorderDxfId="9" tableBorderDxfId="7" totalsRowBorderDxfId="6">
  <autoFilter ref="B6:G33" xr:uid="{FC891E1D-A3A3-4F93-B56C-81099DCE0C4D}"/>
  <tableColumns count="6">
    <tableColumn id="1" xr3:uid="{4F6393B8-7893-4E6F-8160-EFD7B901D800}" name="Nr" dataDxfId="5"/>
    <tableColumn id="2" xr3:uid="{9577EA21-0B5A-4BC4-B5AC-BA15D5092182}" name="Infectiepreventie" dataDxfId="4"/>
    <tableColumn id="4" xr3:uid="{6D78381F-25E1-4675-9A54-3918AD4D3E6B}" name="Type criterium" dataDxfId="3"/>
    <tableColumn id="5" xr3:uid="{10512D53-8955-4588-9E92-84EFB2FBF779}" name="Voldoet J/N" dataDxfId="2"/>
    <tableColumn id="3" xr3:uid="{6911FE9C-FC90-460F-B8A1-F9DC48206927}" name="Bewijsstuk en/of toelichting" dataDxfId="1"/>
    <tableColumn id="6" xr3:uid="{24DA3ABD-BFB0-43BA-A33A-B5A3BDA5E38B}" name=" Toelichting door inschrijver" dataDxfId="0"/>
  </tableColumns>
  <tableStyleInfo name="LUMC_style 2" showFirstColumn="0" showLastColumn="0" showRowStripes="1" showColumnStripes="0"/>
</table>
</file>

<file path=xl/theme/theme1.xml><?xml version="1.0" encoding="utf-8"?>
<a:theme xmlns:a="http://schemas.openxmlformats.org/drawingml/2006/main" name="LUMCcolors">
  <a:themeElements>
    <a:clrScheme name="LUMC">
      <a:dk1>
        <a:sysClr val="windowText" lastClr="000000"/>
      </a:dk1>
      <a:lt1>
        <a:sysClr val="window" lastClr="FFFFFF"/>
      </a:lt1>
      <a:dk2>
        <a:srgbClr val="7FBDE0"/>
      </a:dk2>
      <a:lt2>
        <a:srgbClr val="7FCFDE"/>
      </a:lt2>
      <a:accent1>
        <a:srgbClr val="003C7D"/>
      </a:accent1>
      <a:accent2>
        <a:srgbClr val="007CC2"/>
      </a:accent2>
      <a:accent3>
        <a:srgbClr val="009FBD"/>
      </a:accent3>
      <a:accent4>
        <a:srgbClr val="6E90A6"/>
      </a:accent4>
      <a:accent5>
        <a:srgbClr val="E3004F"/>
      </a:accent5>
      <a:accent6>
        <a:srgbClr val="C0965C"/>
      </a:accent6>
      <a:hlink>
        <a:srgbClr val="007CC2"/>
      </a:hlink>
      <a:folHlink>
        <a:srgbClr val="C0965C"/>
      </a:folHlink>
    </a:clrScheme>
    <a:fontScheme name="Calibri">
      <a:maj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26E335-FDF8-434B-98BB-5A7825604563}">
  <dimension ref="A1:J37"/>
  <sheetViews>
    <sheetView tabSelected="1" topLeftCell="A3" zoomScaleNormal="100" workbookViewId="0">
      <selection activeCell="B3" sqref="B3"/>
    </sheetView>
  </sheetViews>
  <sheetFormatPr defaultRowHeight="14.5"/>
  <cols>
    <col min="1" max="1" width="6.7265625" customWidth="1"/>
    <col min="2" max="2" width="3.54296875" customWidth="1"/>
    <col min="3" max="3" width="72.7265625" customWidth="1"/>
    <col min="4" max="4" width="30.26953125" customWidth="1"/>
    <col min="5" max="5" width="11.453125" customWidth="1"/>
    <col min="6" max="6" width="8.81640625" customWidth="1"/>
    <col min="7" max="7" width="72.7265625" customWidth="1"/>
    <col min="8" max="8" width="2.453125" customWidth="1"/>
    <col min="12" max="12" width="23.1796875" customWidth="1"/>
  </cols>
  <sheetData>
    <row r="1" spans="1:10" ht="26.5" customHeight="1">
      <c r="A1" s="25">
        <f ca="1">_xlfn.SHEET()</f>
        <v>1</v>
      </c>
      <c r="B1" s="1"/>
      <c r="C1" s="2" t="s">
        <v>0</v>
      </c>
      <c r="D1" s="26"/>
      <c r="E1" s="2"/>
      <c r="F1" s="3"/>
      <c r="G1" s="80"/>
      <c r="H1" s="80"/>
    </row>
    <row r="2" spans="1:10" ht="20.149999999999999" customHeight="1">
      <c r="A2" s="1"/>
      <c r="B2" s="1"/>
      <c r="C2" s="4" t="s">
        <v>1</v>
      </c>
      <c r="D2" s="27"/>
      <c r="E2" s="4"/>
      <c r="F2" s="3"/>
      <c r="G2" s="80"/>
      <c r="H2" s="80"/>
    </row>
    <row r="3" spans="1:10" ht="30" customHeight="1">
      <c r="A3" s="80"/>
      <c r="B3" s="80"/>
      <c r="C3" s="80"/>
      <c r="D3" s="80"/>
      <c r="E3" s="80"/>
      <c r="F3" s="80"/>
      <c r="G3" s="80"/>
      <c r="H3" s="80"/>
    </row>
    <row r="4" spans="1:10" ht="26">
      <c r="A4" s="192" t="s">
        <v>2</v>
      </c>
      <c r="B4" s="192"/>
      <c r="C4" s="192"/>
      <c r="D4" s="192"/>
      <c r="E4" s="192"/>
      <c r="F4" s="192"/>
      <c r="G4" s="96"/>
      <c r="H4" s="96"/>
      <c r="I4" s="28"/>
      <c r="J4" s="28"/>
    </row>
    <row r="5" spans="1:10" ht="26">
      <c r="A5" s="192" t="s">
        <v>3</v>
      </c>
      <c r="B5" s="192"/>
      <c r="C5" s="192"/>
      <c r="D5" s="192"/>
      <c r="E5" s="192"/>
      <c r="F5" s="192"/>
      <c r="G5" s="96"/>
      <c r="H5" s="96"/>
      <c r="I5" s="28"/>
      <c r="J5" s="28"/>
    </row>
    <row r="6" spans="1:10" ht="15" customHeight="1">
      <c r="A6" s="95"/>
      <c r="B6" s="95"/>
      <c r="C6" s="95"/>
      <c r="D6" s="95"/>
      <c r="E6" s="95"/>
      <c r="F6" s="95"/>
      <c r="G6" s="95"/>
      <c r="H6" s="80"/>
    </row>
    <row r="7" spans="1:10" ht="18.5">
      <c r="A7" s="193" t="s">
        <v>4</v>
      </c>
      <c r="B7" s="193"/>
      <c r="C7" s="193"/>
      <c r="D7" s="193"/>
      <c r="E7" s="193"/>
      <c r="F7" s="193"/>
      <c r="G7" s="97"/>
      <c r="H7" s="97"/>
      <c r="I7" s="29"/>
      <c r="J7" s="29"/>
    </row>
    <row r="8" spans="1:10" ht="18.5">
      <c r="A8" s="194" t="s">
        <v>5</v>
      </c>
      <c r="B8" s="194"/>
      <c r="C8" s="194"/>
      <c r="D8" s="194"/>
      <c r="E8" s="194"/>
      <c r="F8" s="194"/>
      <c r="G8" s="98"/>
      <c r="H8" s="98"/>
      <c r="I8" s="30"/>
      <c r="J8" s="30"/>
    </row>
    <row r="9" spans="1:10">
      <c r="A9" s="195"/>
      <c r="B9" s="195"/>
      <c r="C9" s="195"/>
      <c r="D9" s="195"/>
      <c r="E9" s="195"/>
      <c r="F9" s="195"/>
      <c r="G9" s="99"/>
      <c r="H9" s="99"/>
      <c r="I9" s="31"/>
      <c r="J9" s="31"/>
    </row>
    <row r="10" spans="1:10">
      <c r="A10" s="80"/>
      <c r="B10" s="80"/>
      <c r="C10" s="80"/>
      <c r="D10" s="80"/>
      <c r="E10" s="80"/>
      <c r="F10" s="80"/>
      <c r="G10" s="99"/>
      <c r="H10" s="80"/>
    </row>
    <row r="11" spans="1:10" s="34" customFormat="1" ht="18.5">
      <c r="A11" s="32"/>
      <c r="B11" s="32"/>
      <c r="C11" s="33" t="s">
        <v>6</v>
      </c>
      <c r="D11" s="32"/>
      <c r="E11" s="32"/>
      <c r="F11" s="32"/>
      <c r="G11" s="32"/>
      <c r="H11" s="80"/>
      <c r="I11"/>
      <c r="J11"/>
    </row>
    <row r="12" spans="1:10">
      <c r="A12" s="80"/>
      <c r="B12" s="80"/>
      <c r="C12" s="80"/>
      <c r="D12" s="80"/>
      <c r="E12" s="80"/>
      <c r="F12" s="80"/>
      <c r="G12" s="80"/>
      <c r="H12" s="80"/>
    </row>
    <row r="13" spans="1:10">
      <c r="A13" s="80"/>
      <c r="B13" s="80">
        <v>1</v>
      </c>
      <c r="C13" s="80" t="s">
        <v>7</v>
      </c>
      <c r="D13" s="80"/>
      <c r="E13" s="80"/>
      <c r="F13" s="80"/>
      <c r="G13" s="80"/>
      <c r="H13" s="80"/>
    </row>
    <row r="14" spans="1:10">
      <c r="A14" s="80"/>
      <c r="B14" s="80">
        <v>2</v>
      </c>
      <c r="C14" s="80" t="s">
        <v>8</v>
      </c>
      <c r="D14" s="80"/>
      <c r="E14" s="80"/>
      <c r="F14" s="80"/>
      <c r="G14" s="80"/>
      <c r="H14" s="80"/>
    </row>
    <row r="15" spans="1:10">
      <c r="A15" s="80"/>
      <c r="B15" s="80">
        <v>3</v>
      </c>
      <c r="C15" s="80" t="s">
        <v>9</v>
      </c>
      <c r="D15" s="80"/>
      <c r="E15" s="80"/>
      <c r="F15" s="80"/>
      <c r="G15" s="80"/>
      <c r="H15" s="80"/>
    </row>
    <row r="16" spans="1:10">
      <c r="A16" s="80"/>
      <c r="B16" s="80">
        <v>4</v>
      </c>
      <c r="C16" s="80" t="s">
        <v>10</v>
      </c>
      <c r="D16" s="80"/>
      <c r="E16" s="80"/>
      <c r="F16" s="80"/>
      <c r="G16" s="80"/>
      <c r="H16" s="80"/>
    </row>
    <row r="17" spans="1:8">
      <c r="A17" s="80"/>
      <c r="B17" s="80">
        <v>5</v>
      </c>
      <c r="C17" s="80" t="s">
        <v>11</v>
      </c>
      <c r="D17" s="80"/>
      <c r="E17" s="80"/>
      <c r="F17" s="80"/>
      <c r="G17" s="80"/>
      <c r="H17" s="80"/>
    </row>
    <row r="18" spans="1:8">
      <c r="A18" s="80"/>
      <c r="B18" s="80">
        <v>6</v>
      </c>
      <c r="C18" s="80" t="s">
        <v>12</v>
      </c>
      <c r="D18" s="80"/>
      <c r="E18" s="80"/>
      <c r="F18" s="80"/>
      <c r="G18" s="80"/>
      <c r="H18" s="80"/>
    </row>
    <row r="19" spans="1:8">
      <c r="A19" s="80"/>
      <c r="B19" s="80">
        <v>7</v>
      </c>
      <c r="C19" s="80" t="s">
        <v>13</v>
      </c>
      <c r="D19" s="80"/>
      <c r="E19" s="80"/>
      <c r="F19" s="80"/>
      <c r="G19" s="80"/>
      <c r="H19" s="80"/>
    </row>
    <row r="20" spans="1:8">
      <c r="A20" s="80"/>
      <c r="B20" s="80">
        <v>8</v>
      </c>
      <c r="C20" s="80" t="s">
        <v>14</v>
      </c>
      <c r="D20" s="80"/>
      <c r="E20" s="80"/>
      <c r="F20" s="80"/>
      <c r="G20" s="80"/>
      <c r="H20" s="80"/>
    </row>
    <row r="21" spans="1:8">
      <c r="A21" s="80"/>
      <c r="B21" s="80"/>
      <c r="C21" s="80"/>
      <c r="D21" s="80"/>
      <c r="E21" s="80"/>
      <c r="F21" s="80"/>
      <c r="G21" s="80"/>
      <c r="H21" s="80"/>
    </row>
    <row r="22" spans="1:8" ht="137.25" customHeight="1">
      <c r="A22" s="80"/>
      <c r="B22" s="80"/>
      <c r="C22" s="191" t="s">
        <v>15</v>
      </c>
      <c r="D22" s="191"/>
      <c r="E22" s="191"/>
      <c r="F22" s="191"/>
      <c r="G22" s="191"/>
      <c r="H22" s="80"/>
    </row>
    <row r="23" spans="1:8" ht="18.5">
      <c r="A23" s="32"/>
      <c r="B23" s="32"/>
      <c r="C23" s="33" t="s">
        <v>16</v>
      </c>
      <c r="D23" s="32" t="s">
        <v>17</v>
      </c>
      <c r="E23" s="32"/>
      <c r="F23" s="32"/>
      <c r="G23" s="32"/>
      <c r="H23" s="80"/>
    </row>
    <row r="24" spans="1:8">
      <c r="A24" s="80"/>
      <c r="B24" s="80">
        <v>1</v>
      </c>
      <c r="C24" s="80" t="s">
        <v>18</v>
      </c>
      <c r="D24" s="111" t="s">
        <v>19</v>
      </c>
      <c r="E24" s="80"/>
      <c r="F24" s="80"/>
      <c r="G24" s="80"/>
      <c r="H24" s="80"/>
    </row>
    <row r="25" spans="1:8">
      <c r="A25" s="80"/>
      <c r="B25" s="80">
        <f t="shared" ref="B25:B26" si="0">B24+1</f>
        <v>2</v>
      </c>
      <c r="C25" s="80" t="s">
        <v>20</v>
      </c>
      <c r="D25" s="111" t="s">
        <v>21</v>
      </c>
      <c r="E25" s="80"/>
      <c r="F25" s="80"/>
      <c r="G25" s="80"/>
      <c r="H25" s="80"/>
    </row>
    <row r="26" spans="1:8">
      <c r="A26" s="80"/>
      <c r="B26" s="80">
        <f t="shared" si="0"/>
        <v>3</v>
      </c>
      <c r="C26" s="117" t="s">
        <v>22</v>
      </c>
      <c r="D26" s="111" t="s">
        <v>23</v>
      </c>
      <c r="E26" s="87"/>
      <c r="F26" s="80"/>
      <c r="G26" s="80"/>
      <c r="H26" s="80"/>
    </row>
    <row r="27" spans="1:8">
      <c r="A27" s="80"/>
      <c r="B27" s="80"/>
      <c r="C27" s="80"/>
      <c r="D27" s="87"/>
      <c r="E27" s="80"/>
      <c r="F27" s="80"/>
      <c r="G27" s="80"/>
      <c r="H27" s="80"/>
    </row>
    <row r="28" spans="1:8">
      <c r="A28" s="80"/>
      <c r="B28" s="80"/>
      <c r="C28" s="80"/>
      <c r="D28" s="87"/>
      <c r="E28" s="80"/>
      <c r="F28" s="80"/>
      <c r="G28" s="80"/>
      <c r="H28" s="80"/>
    </row>
    <row r="29" spans="1:8">
      <c r="A29" s="80"/>
      <c r="B29" s="80"/>
      <c r="C29" s="100"/>
      <c r="D29" s="87"/>
      <c r="E29" s="80"/>
      <c r="F29" s="80"/>
      <c r="G29" s="80"/>
      <c r="H29" s="80"/>
    </row>
    <row r="30" spans="1:8">
      <c r="A30" s="80"/>
      <c r="B30" s="80"/>
      <c r="C30" s="80"/>
      <c r="D30" s="87"/>
      <c r="E30" s="80"/>
      <c r="F30" s="80"/>
      <c r="G30" s="80"/>
      <c r="H30" s="80"/>
    </row>
    <row r="31" spans="1:8">
      <c r="A31" s="80"/>
      <c r="B31" s="80"/>
      <c r="C31" s="80"/>
      <c r="D31" s="87"/>
      <c r="E31" s="80"/>
      <c r="F31" s="80"/>
      <c r="G31" s="80"/>
      <c r="H31" s="80"/>
    </row>
    <row r="32" spans="1:8">
      <c r="A32" s="80"/>
      <c r="B32" s="80"/>
      <c r="C32" s="80"/>
      <c r="D32" s="80"/>
      <c r="E32" s="80"/>
      <c r="F32" s="80"/>
      <c r="G32" s="80"/>
      <c r="H32" s="80"/>
    </row>
    <row r="33" spans="1:8">
      <c r="A33" s="80"/>
      <c r="B33" s="80"/>
      <c r="C33" s="100"/>
      <c r="D33" s="80"/>
      <c r="E33" s="80"/>
      <c r="F33" s="80"/>
      <c r="G33" s="80"/>
      <c r="H33" s="80"/>
    </row>
    <row r="34" spans="1:8">
      <c r="A34" s="80"/>
      <c r="B34" s="80"/>
      <c r="C34" s="80"/>
      <c r="D34" s="80"/>
      <c r="E34" s="80"/>
      <c r="F34" s="80"/>
      <c r="G34" s="80"/>
      <c r="H34" s="80"/>
    </row>
    <row r="35" spans="1:8">
      <c r="A35" s="80"/>
      <c r="B35" s="101"/>
      <c r="C35" s="80"/>
      <c r="D35" s="80"/>
      <c r="E35" s="80"/>
      <c r="F35" s="80"/>
      <c r="G35" s="80"/>
      <c r="H35" s="80"/>
    </row>
    <row r="36" spans="1:8">
      <c r="A36" s="80"/>
      <c r="B36" s="80"/>
      <c r="C36" s="80"/>
      <c r="D36" s="80"/>
      <c r="E36" s="80"/>
      <c r="F36" s="80"/>
      <c r="G36" s="80"/>
      <c r="H36" s="80"/>
    </row>
    <row r="37" spans="1:8">
      <c r="A37" s="80"/>
      <c r="B37" s="80"/>
      <c r="C37" s="80"/>
      <c r="D37" s="80"/>
      <c r="E37" s="80"/>
      <c r="F37" s="80"/>
      <c r="G37" s="80"/>
      <c r="H37" s="80"/>
    </row>
  </sheetData>
  <mergeCells count="6">
    <mergeCell ref="C22:G22"/>
    <mergeCell ref="A4:F4"/>
    <mergeCell ref="A5:F5"/>
    <mergeCell ref="A7:F7"/>
    <mergeCell ref="A8:F8"/>
    <mergeCell ref="A9:F9"/>
  </mergeCells>
  <pageMargins left="0.7" right="0.7" top="0.75" bottom="0.75" header="0.3" footer="0.3"/>
  <pageSetup paperSize="8" orientation="landscape" horizontalDpi="1200" verticalDpi="1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ECD160-E2F1-449E-BCA8-707CEC985BB2}">
  <dimension ref="A1:L60"/>
  <sheetViews>
    <sheetView zoomScaleNormal="100" workbookViewId="0">
      <selection activeCell="A2" sqref="A2"/>
    </sheetView>
  </sheetViews>
  <sheetFormatPr defaultRowHeight="14.5"/>
  <cols>
    <col min="1" max="1" width="6.7265625" style="5" customWidth="1"/>
    <col min="2" max="2" width="3.54296875" style="5" customWidth="1"/>
    <col min="3" max="3" width="72.7265625" customWidth="1"/>
    <col min="4" max="4" width="11.453125" customWidth="1"/>
    <col min="5" max="5" width="8.81640625" style="6" customWidth="1"/>
    <col min="6" max="6" width="11.453125" style="6" customWidth="1"/>
    <col min="7" max="7" width="72.7265625" customWidth="1"/>
    <col min="8" max="8" width="2.453125" customWidth="1"/>
  </cols>
  <sheetData>
    <row r="1" spans="1:8" ht="24" customHeight="1">
      <c r="A1" s="1"/>
      <c r="B1" s="1"/>
      <c r="C1" s="2" t="s">
        <v>24</v>
      </c>
      <c r="D1" s="2"/>
      <c r="E1" s="3"/>
      <c r="F1" s="3"/>
      <c r="G1" s="80"/>
      <c r="H1" s="80"/>
    </row>
    <row r="2" spans="1:8" ht="21" customHeight="1">
      <c r="A2" s="1"/>
      <c r="B2" s="1"/>
      <c r="C2" s="4" t="str">
        <f>Overzicht!C2</f>
        <v>CT scanner</v>
      </c>
      <c r="D2" s="4"/>
      <c r="E2" s="3"/>
      <c r="F2" s="3"/>
      <c r="G2" s="80"/>
      <c r="H2" s="80"/>
    </row>
    <row r="3" spans="1:8" ht="15" customHeight="1">
      <c r="A3" s="86"/>
      <c r="B3" s="86"/>
      <c r="C3" s="80"/>
      <c r="D3" s="80"/>
      <c r="E3" s="87"/>
      <c r="F3" s="87"/>
      <c r="G3" s="80"/>
      <c r="H3" s="81"/>
    </row>
    <row r="4" spans="1:8" ht="21">
      <c r="A4" s="88"/>
      <c r="B4" s="82">
        <f ca="1">_xlfn.SHEET()-Overzicht!A1</f>
        <v>1</v>
      </c>
      <c r="C4" s="82" t="str">
        <f>Overzicht!C13</f>
        <v>Wetten &amp; voorschriften</v>
      </c>
      <c r="D4" s="82"/>
      <c r="E4" s="87"/>
      <c r="F4" s="87"/>
      <c r="G4" s="80"/>
      <c r="H4" s="81"/>
    </row>
    <row r="5" spans="1:8" ht="21" customHeight="1">
      <c r="A5" s="86"/>
      <c r="B5" s="86"/>
      <c r="C5" s="80" t="s">
        <v>25</v>
      </c>
      <c r="D5" s="80"/>
      <c r="E5" s="87"/>
      <c r="F5" s="87"/>
      <c r="G5" s="80"/>
      <c r="H5" s="81"/>
    </row>
    <row r="6" spans="1:8" s="9" customFormat="1" ht="38.25" customHeight="1">
      <c r="A6" s="7" t="s">
        <v>26</v>
      </c>
      <c r="B6" s="8" t="s">
        <v>27</v>
      </c>
      <c r="C6" s="7" t="s">
        <v>28</v>
      </c>
      <c r="D6" s="7" t="s">
        <v>29</v>
      </c>
      <c r="E6" s="7" t="s">
        <v>30</v>
      </c>
      <c r="F6" s="7" t="s">
        <v>31</v>
      </c>
      <c r="G6" s="7" t="s">
        <v>32</v>
      </c>
      <c r="H6" s="83"/>
    </row>
    <row r="7" spans="1:8" ht="36">
      <c r="A7" s="76">
        <f ca="1">$B$4+0.1</f>
        <v>1.1000000000000001</v>
      </c>
      <c r="B7" s="10">
        <v>1</v>
      </c>
      <c r="C7" s="11" t="s">
        <v>33</v>
      </c>
      <c r="D7" s="12" t="s">
        <v>34</v>
      </c>
      <c r="E7" s="13"/>
      <c r="F7" s="70" t="s">
        <v>35</v>
      </c>
      <c r="G7" s="14"/>
      <c r="H7" s="80"/>
    </row>
    <row r="8" spans="1:8" ht="24">
      <c r="A8" s="76">
        <f t="shared" ref="A8:A16" ca="1" si="0">$B$4+0.1</f>
        <v>1.1000000000000001</v>
      </c>
      <c r="B8" s="10">
        <f>B7+1</f>
        <v>2</v>
      </c>
      <c r="C8" s="11" t="s">
        <v>36</v>
      </c>
      <c r="D8" s="12" t="s">
        <v>34</v>
      </c>
      <c r="E8" s="13"/>
      <c r="F8" s="10"/>
      <c r="G8" s="15"/>
      <c r="H8" s="80"/>
    </row>
    <row r="9" spans="1:8">
      <c r="A9" s="76">
        <f t="shared" ca="1" si="0"/>
        <v>1.1000000000000001</v>
      </c>
      <c r="B9" s="10">
        <f t="shared" ref="B9:B16" si="1">B8+1</f>
        <v>3</v>
      </c>
      <c r="C9" s="11" t="s">
        <v>37</v>
      </c>
      <c r="D9" s="12" t="s">
        <v>34</v>
      </c>
      <c r="E9" s="13"/>
      <c r="F9" s="10"/>
      <c r="G9" s="47"/>
      <c r="H9" s="80"/>
    </row>
    <row r="10" spans="1:8">
      <c r="A10" s="76">
        <f t="shared" ca="1" si="0"/>
        <v>1.1000000000000001</v>
      </c>
      <c r="B10" s="10">
        <f t="shared" si="1"/>
        <v>4</v>
      </c>
      <c r="C10" s="11" t="s">
        <v>38</v>
      </c>
      <c r="D10" s="12" t="s">
        <v>34</v>
      </c>
      <c r="E10" s="13"/>
      <c r="F10" s="10"/>
      <c r="G10" s="15"/>
      <c r="H10" s="80"/>
    </row>
    <row r="11" spans="1:8">
      <c r="A11" s="76">
        <f t="shared" ca="1" si="0"/>
        <v>1.1000000000000001</v>
      </c>
      <c r="B11" s="10">
        <f t="shared" si="1"/>
        <v>5</v>
      </c>
      <c r="C11" s="17" t="s">
        <v>39</v>
      </c>
      <c r="D11" s="12" t="s">
        <v>34</v>
      </c>
      <c r="E11" s="13"/>
      <c r="F11" s="10"/>
      <c r="G11" s="37"/>
      <c r="H11" s="80"/>
    </row>
    <row r="12" spans="1:8">
      <c r="A12" s="76">
        <f t="shared" ca="1" si="0"/>
        <v>1.1000000000000001</v>
      </c>
      <c r="B12" s="10">
        <f t="shared" si="1"/>
        <v>6</v>
      </c>
      <c r="C12" s="17" t="s">
        <v>40</v>
      </c>
      <c r="D12" s="12" t="s">
        <v>34</v>
      </c>
      <c r="E12" s="13"/>
      <c r="F12" s="10"/>
      <c r="G12" s="15"/>
      <c r="H12" s="80"/>
    </row>
    <row r="13" spans="1:8" ht="72">
      <c r="A13" s="76">
        <f t="shared" ca="1" si="0"/>
        <v>1.1000000000000001</v>
      </c>
      <c r="B13" s="10">
        <f t="shared" si="1"/>
        <v>7</v>
      </c>
      <c r="C13" s="11" t="s">
        <v>41</v>
      </c>
      <c r="D13" s="12" t="s">
        <v>34</v>
      </c>
      <c r="E13" s="13"/>
      <c r="F13" s="10"/>
      <c r="G13" s="68"/>
      <c r="H13" s="80"/>
    </row>
    <row r="14" spans="1:8" ht="48">
      <c r="A14" s="76">
        <f t="shared" ca="1" si="0"/>
        <v>1.1000000000000001</v>
      </c>
      <c r="B14" s="10">
        <f t="shared" si="1"/>
        <v>8</v>
      </c>
      <c r="C14" s="18" t="s">
        <v>42</v>
      </c>
      <c r="D14" s="19" t="s">
        <v>34</v>
      </c>
      <c r="E14" s="13"/>
      <c r="F14" s="10"/>
      <c r="G14" s="69"/>
      <c r="H14" s="80"/>
    </row>
    <row r="15" spans="1:8" ht="24">
      <c r="A15" s="76">
        <v>1.1000000000000001</v>
      </c>
      <c r="B15" s="10">
        <f t="shared" si="1"/>
        <v>9</v>
      </c>
      <c r="C15" s="75" t="s">
        <v>43</v>
      </c>
      <c r="D15" s="12" t="s">
        <v>34</v>
      </c>
      <c r="E15" s="16"/>
      <c r="F15" s="70" t="s">
        <v>35</v>
      </c>
      <c r="G15" s="71"/>
      <c r="H15" s="80"/>
    </row>
    <row r="16" spans="1:8" ht="36">
      <c r="A16" s="77">
        <f t="shared" ca="1" si="0"/>
        <v>1.1000000000000001</v>
      </c>
      <c r="B16" s="10">
        <f t="shared" si="1"/>
        <v>10</v>
      </c>
      <c r="C16" s="23" t="s">
        <v>44</v>
      </c>
      <c r="D16" s="19" t="s">
        <v>34</v>
      </c>
      <c r="E16" s="13"/>
      <c r="F16" s="50"/>
      <c r="G16" s="20"/>
      <c r="H16" s="80"/>
    </row>
    <row r="17" spans="1:8">
      <c r="A17" s="80"/>
      <c r="B17" s="80"/>
      <c r="C17" s="80"/>
      <c r="D17" s="80"/>
      <c r="E17" s="87"/>
      <c r="F17" s="87"/>
      <c r="G17" s="80"/>
      <c r="H17" s="80"/>
    </row>
    <row r="18" spans="1:8">
      <c r="A18" s="80"/>
      <c r="B18" s="80"/>
      <c r="C18" s="80"/>
      <c r="D18" s="80"/>
      <c r="E18" s="87"/>
      <c r="F18" s="87"/>
      <c r="G18" s="80"/>
      <c r="H18" s="80"/>
    </row>
    <row r="19" spans="1:8">
      <c r="A19" s="80"/>
      <c r="B19" s="80"/>
      <c r="C19" s="80"/>
      <c r="D19" s="80"/>
      <c r="E19" s="87"/>
      <c r="F19" s="87"/>
      <c r="G19" s="80"/>
      <c r="H19" s="80"/>
    </row>
    <row r="20" spans="1:8">
      <c r="A20"/>
      <c r="B20"/>
    </row>
    <row r="21" spans="1:8">
      <c r="A21"/>
      <c r="B21"/>
    </row>
    <row r="22" spans="1:8" ht="15.75" customHeight="1"/>
    <row r="23" spans="1:8" ht="15.75" customHeight="1"/>
    <row r="24" spans="1:8" ht="15.75" customHeight="1"/>
    <row r="25" spans="1:8" ht="15.75" customHeight="1"/>
    <row r="26" spans="1:8" ht="15.75" customHeight="1"/>
    <row r="27" spans="1:8" ht="15.75" customHeight="1"/>
    <row r="28" spans="1:8" ht="15.75" customHeight="1"/>
    <row r="29" spans="1:8" ht="15.75" customHeight="1"/>
    <row r="30" spans="1:8" ht="15.75" customHeight="1"/>
    <row r="31" spans="1:8" ht="15.75" customHeight="1"/>
    <row r="32" spans="1:8" ht="15.75" customHeight="1">
      <c r="C32" s="21"/>
      <c r="D32" s="21"/>
      <c r="E32" s="24"/>
      <c r="F32" s="24"/>
      <c r="G32" s="21"/>
    </row>
    <row r="33" spans="1:12" ht="15.75" customHeight="1">
      <c r="C33" s="21"/>
      <c r="D33" s="21"/>
      <c r="E33" s="24"/>
      <c r="F33" s="24"/>
      <c r="G33" s="21"/>
    </row>
    <row r="34" spans="1:12" ht="15.75" customHeight="1">
      <c r="C34" s="21"/>
      <c r="D34" s="21"/>
      <c r="E34" s="24"/>
      <c r="F34" s="24"/>
      <c r="G34" s="21"/>
    </row>
    <row r="35" spans="1:12">
      <c r="C35" s="21"/>
      <c r="D35" s="21"/>
      <c r="E35" s="24"/>
      <c r="F35" s="24"/>
      <c r="G35" s="21"/>
      <c r="L35" s="22"/>
    </row>
    <row r="36" spans="1:12" s="21" customFormat="1" ht="13.5" customHeight="1">
      <c r="A36" s="5"/>
      <c r="B36" s="5"/>
      <c r="E36" s="24"/>
      <c r="F36" s="24"/>
    </row>
    <row r="37" spans="1:12" s="21" customFormat="1" ht="12">
      <c r="A37" s="5"/>
      <c r="B37" s="5"/>
      <c r="E37" s="24"/>
      <c r="F37" s="24"/>
    </row>
    <row r="38" spans="1:12" s="21" customFormat="1" ht="12">
      <c r="A38" s="5"/>
      <c r="B38" s="5"/>
      <c r="E38" s="24"/>
      <c r="F38" s="24"/>
    </row>
    <row r="39" spans="1:12" s="21" customFormat="1" ht="12">
      <c r="A39" s="5"/>
      <c r="B39" s="5"/>
      <c r="E39" s="24"/>
      <c r="F39" s="24"/>
    </row>
    <row r="40" spans="1:12" s="21" customFormat="1">
      <c r="A40" s="5"/>
      <c r="B40" s="5"/>
      <c r="C40"/>
      <c r="D40"/>
      <c r="E40" s="6"/>
      <c r="F40" s="6"/>
      <c r="G40"/>
    </row>
    <row r="41" spans="1:12" s="21" customFormat="1">
      <c r="A41" s="5"/>
      <c r="B41" s="5"/>
      <c r="C41"/>
      <c r="D41"/>
      <c r="E41" s="6"/>
      <c r="F41" s="6"/>
      <c r="G41"/>
    </row>
    <row r="42" spans="1:12" s="21" customFormat="1">
      <c r="A42" s="5"/>
      <c r="B42" s="5"/>
      <c r="C42"/>
      <c r="D42"/>
      <c r="E42" s="6"/>
      <c r="F42" s="6"/>
      <c r="G42"/>
    </row>
    <row r="46" spans="1:12">
      <c r="H46" s="21"/>
    </row>
    <row r="47" spans="1:12">
      <c r="H47" s="21"/>
    </row>
    <row r="48" spans="1:12">
      <c r="H48" s="21"/>
    </row>
    <row r="49" spans="8:8">
      <c r="H49" s="21"/>
    </row>
    <row r="50" spans="8:8">
      <c r="H50" s="21"/>
    </row>
    <row r="51" spans="8:8">
      <c r="H51" s="21"/>
    </row>
    <row r="52" spans="8:8">
      <c r="H52" s="21"/>
    </row>
    <row r="53" spans="8:8">
      <c r="H53" s="21"/>
    </row>
    <row r="54" spans="8:8">
      <c r="H54" s="21"/>
    </row>
    <row r="55" spans="8:8">
      <c r="H55" s="21"/>
    </row>
    <row r="56" spans="8:8">
      <c r="H56" s="21"/>
    </row>
    <row r="57" spans="8:8">
      <c r="H57" s="21"/>
    </row>
    <row r="58" spans="8:8">
      <c r="H58" s="21"/>
    </row>
    <row r="59" spans="8:8">
      <c r="H59" s="21"/>
    </row>
    <row r="60" spans="8:8">
      <c r="H60" s="21"/>
    </row>
  </sheetData>
  <conditionalFormatting sqref="G7:G8 G10 G12:G16">
    <cfRule type="endsWith" dxfId="106" priority="22" operator="endsWith" text="!">
      <formula>RIGHT(G7,LEN("!"))="!"</formula>
    </cfRule>
  </conditionalFormatting>
  <conditionalFormatting sqref="E16">
    <cfRule type="cellIs" dxfId="105" priority="18" operator="equal">
      <formula>"N"</formula>
    </cfRule>
    <cfRule type="cellIs" dxfId="104" priority="19" operator="equal">
      <formula>"J"</formula>
    </cfRule>
  </conditionalFormatting>
  <conditionalFormatting sqref="E14:E15">
    <cfRule type="cellIs" dxfId="103" priority="16" operator="equal">
      <formula>"N"</formula>
    </cfRule>
    <cfRule type="cellIs" dxfId="102" priority="17" operator="equal">
      <formula>"J"</formula>
    </cfRule>
  </conditionalFormatting>
  <conditionalFormatting sqref="E13">
    <cfRule type="cellIs" dxfId="101" priority="14" operator="equal">
      <formula>"N"</formula>
    </cfRule>
    <cfRule type="cellIs" dxfId="100" priority="15" operator="equal">
      <formula>"J"</formula>
    </cfRule>
  </conditionalFormatting>
  <conditionalFormatting sqref="E12">
    <cfRule type="cellIs" dxfId="99" priority="12" operator="equal">
      <formula>"N"</formula>
    </cfRule>
    <cfRule type="cellIs" dxfId="98" priority="13" operator="equal">
      <formula>"J"</formula>
    </cfRule>
  </conditionalFormatting>
  <conditionalFormatting sqref="E11">
    <cfRule type="cellIs" dxfId="97" priority="10" operator="equal">
      <formula>"N"</formula>
    </cfRule>
    <cfRule type="cellIs" dxfId="96" priority="11" operator="equal">
      <formula>"J"</formula>
    </cfRule>
  </conditionalFormatting>
  <conditionalFormatting sqref="E10">
    <cfRule type="cellIs" dxfId="95" priority="8" operator="equal">
      <formula>"N"</formula>
    </cfRule>
    <cfRule type="cellIs" dxfId="94" priority="9" operator="equal">
      <formula>"J"</formula>
    </cfRule>
  </conditionalFormatting>
  <conditionalFormatting sqref="E9">
    <cfRule type="cellIs" dxfId="93" priority="6" operator="equal">
      <formula>"N"</formula>
    </cfRule>
    <cfRule type="cellIs" dxfId="92" priority="7" operator="equal">
      <formula>"J"</formula>
    </cfRule>
  </conditionalFormatting>
  <conditionalFormatting sqref="E8">
    <cfRule type="cellIs" dxfId="91" priority="4" operator="equal">
      <formula>"N"</formula>
    </cfRule>
    <cfRule type="cellIs" dxfId="90" priority="5" operator="equal">
      <formula>"J"</formula>
    </cfRule>
  </conditionalFormatting>
  <conditionalFormatting sqref="E7">
    <cfRule type="cellIs" dxfId="89" priority="2" operator="equal">
      <formula>"N"</formula>
    </cfRule>
    <cfRule type="cellIs" dxfId="88" priority="3" operator="equal">
      <formula>"J"</formula>
    </cfRule>
  </conditionalFormatting>
  <conditionalFormatting sqref="G11">
    <cfRule type="endsWith" dxfId="87" priority="1" operator="endsWith" text="!">
      <formula>RIGHT(G11,LEN("!"))="!"</formula>
    </cfRule>
  </conditionalFormatting>
  <dataValidations count="2">
    <dataValidation type="list" allowBlank="1" showInputMessage="1" showErrorMessage="1" sqref="D7:D16" xr:uid="{0F3A7217-5000-48B1-A3FD-386C30B62E20}">
      <formula1>"Eis,Wens (J/N), Wens (open), Vraag"</formula1>
    </dataValidation>
    <dataValidation type="list" allowBlank="1" showInputMessage="1" showErrorMessage="1" sqref="E7:E16" xr:uid="{39233FF3-7800-4875-8F0F-55FA77E0C7B9}">
      <formula1>"J,N"</formula1>
    </dataValidation>
  </dataValidations>
  <pageMargins left="0.7" right="0.7" top="0.75" bottom="0.75" header="0.3" footer="0.3"/>
  <pageSetup paperSize="8" orientation="landscape" horizontalDpi="1200" verticalDpi="1200" r:id="rId1"/>
  <drawing r:id="rId2"/>
  <tableParts count="1">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E061BB-26D0-4F5D-B053-84554D06522B}">
  <sheetPr>
    <pageSetUpPr fitToPage="1"/>
  </sheetPr>
  <dimension ref="A1:H64"/>
  <sheetViews>
    <sheetView zoomScaleNormal="100" workbookViewId="0">
      <selection activeCell="A2" sqref="A2"/>
    </sheetView>
  </sheetViews>
  <sheetFormatPr defaultColWidth="9.1796875" defaultRowHeight="14.5"/>
  <cols>
    <col min="1" max="1" width="6.7265625" customWidth="1"/>
    <col min="2" max="2" width="5.453125" style="35" bestFit="1" customWidth="1"/>
    <col min="3" max="3" width="72.7265625" customWidth="1"/>
    <col min="4" max="4" width="11.1796875" customWidth="1"/>
    <col min="5" max="5" width="11.453125" customWidth="1"/>
    <col min="6" max="6" width="11.54296875" customWidth="1"/>
    <col min="7" max="7" width="69.1796875" customWidth="1"/>
    <col min="8" max="8" width="7" customWidth="1"/>
  </cols>
  <sheetData>
    <row r="1" spans="1:8" ht="24" customHeight="1">
      <c r="A1" s="1"/>
      <c r="B1" s="1"/>
      <c r="C1" s="2" t="s">
        <v>24</v>
      </c>
      <c r="D1" s="26"/>
      <c r="E1" s="2"/>
      <c r="F1" s="3"/>
      <c r="H1" s="80"/>
    </row>
    <row r="2" spans="1:8" ht="21.65" customHeight="1">
      <c r="A2" s="1"/>
      <c r="B2" s="1"/>
      <c r="C2" s="4" t="str">
        <f>Overzicht!C2</f>
        <v>CT scanner</v>
      </c>
      <c r="D2" s="27"/>
      <c r="E2" s="4"/>
      <c r="F2" s="3"/>
      <c r="H2" s="80"/>
    </row>
    <row r="3" spans="1:8" ht="15" customHeight="1">
      <c r="A3" s="80"/>
      <c r="B3" s="111"/>
      <c r="C3" s="80"/>
      <c r="D3" s="80"/>
      <c r="E3" s="81"/>
      <c r="F3" s="80"/>
      <c r="G3" s="80"/>
      <c r="H3" s="80"/>
    </row>
    <row r="4" spans="1:8" ht="21">
      <c r="A4" s="80"/>
      <c r="B4" s="82">
        <f ca="1">_xlfn.SHEET()-Overzicht!A1</f>
        <v>2</v>
      </c>
      <c r="C4" s="84" t="str">
        <f>Overzicht!C14</f>
        <v>ICT &amp; netwerk</v>
      </c>
      <c r="D4" s="82"/>
      <c r="E4" s="87"/>
      <c r="F4" s="81"/>
      <c r="G4" s="80"/>
      <c r="H4" s="80"/>
    </row>
    <row r="5" spans="1:8" ht="21" customHeight="1">
      <c r="A5" s="80"/>
      <c r="B5" s="111"/>
      <c r="C5" s="80"/>
      <c r="D5" s="80"/>
      <c r="E5" s="81"/>
      <c r="F5" s="80"/>
      <c r="G5" s="80"/>
      <c r="H5" s="80"/>
    </row>
    <row r="6" spans="1:8" s="9" customFormat="1" ht="38.25" customHeight="1">
      <c r="A6" s="7" t="s">
        <v>26</v>
      </c>
      <c r="B6" s="8" t="s">
        <v>27</v>
      </c>
      <c r="C6" s="7" t="s">
        <v>45</v>
      </c>
      <c r="D6" s="7" t="s">
        <v>29</v>
      </c>
      <c r="E6" s="7" t="s">
        <v>30</v>
      </c>
      <c r="F6" s="7" t="s">
        <v>31</v>
      </c>
      <c r="G6" s="7" t="s">
        <v>32</v>
      </c>
      <c r="H6" s="83"/>
    </row>
    <row r="7" spans="1:8" ht="36">
      <c r="A7" s="76">
        <f ca="1">$B$4+0.1</f>
        <v>2.1</v>
      </c>
      <c r="B7" s="10">
        <v>1</v>
      </c>
      <c r="C7" s="36" t="s">
        <v>46</v>
      </c>
      <c r="D7" s="12" t="s">
        <v>34</v>
      </c>
      <c r="E7" s="13"/>
      <c r="F7" s="10"/>
      <c r="G7" s="72"/>
      <c r="H7" s="80"/>
    </row>
    <row r="8" spans="1:8" ht="24">
      <c r="A8" s="76">
        <v>2.1</v>
      </c>
      <c r="B8" s="10">
        <f t="shared" ref="B8:B40" si="0">B7+1</f>
        <v>2</v>
      </c>
      <c r="C8" s="11" t="s">
        <v>47</v>
      </c>
      <c r="D8" s="153" t="s">
        <v>34</v>
      </c>
      <c r="E8" s="16"/>
      <c r="F8" s="10"/>
      <c r="G8" s="146"/>
      <c r="H8" s="80"/>
    </row>
    <row r="9" spans="1:8">
      <c r="A9" s="76">
        <v>2.1</v>
      </c>
      <c r="B9" s="10">
        <f t="shared" si="0"/>
        <v>3</v>
      </c>
      <c r="C9" s="11" t="s">
        <v>48</v>
      </c>
      <c r="D9" s="12" t="s">
        <v>49</v>
      </c>
      <c r="E9" s="16"/>
      <c r="F9" s="10" t="s">
        <v>35</v>
      </c>
      <c r="G9" s="146"/>
      <c r="H9" s="80"/>
    </row>
    <row r="10" spans="1:8" ht="36">
      <c r="A10" s="76">
        <f t="shared" ref="A10:A40" ca="1" si="1">$B$4+0.1</f>
        <v>2.1</v>
      </c>
      <c r="B10" s="10">
        <f t="shared" si="0"/>
        <v>4</v>
      </c>
      <c r="C10" s="36" t="s">
        <v>50</v>
      </c>
      <c r="D10" s="12" t="s">
        <v>34</v>
      </c>
      <c r="E10" s="13"/>
      <c r="F10" s="10" t="s">
        <v>35</v>
      </c>
      <c r="G10" s="37"/>
      <c r="H10" s="80"/>
    </row>
    <row r="11" spans="1:8" ht="24">
      <c r="A11" s="76">
        <f t="shared" ca="1" si="1"/>
        <v>2.1</v>
      </c>
      <c r="B11" s="10">
        <f t="shared" si="0"/>
        <v>5</v>
      </c>
      <c r="C11" s="36" t="s">
        <v>51</v>
      </c>
      <c r="D11" s="12" t="s">
        <v>34</v>
      </c>
      <c r="E11" s="13"/>
      <c r="F11" s="10"/>
      <c r="G11" s="15"/>
      <c r="H11" s="80"/>
    </row>
    <row r="12" spans="1:8">
      <c r="A12" s="76">
        <f t="shared" ca="1" si="1"/>
        <v>2.1</v>
      </c>
      <c r="B12" s="10">
        <f t="shared" si="0"/>
        <v>6</v>
      </c>
      <c r="C12" s="36" t="s">
        <v>52</v>
      </c>
      <c r="D12" s="12" t="s">
        <v>34</v>
      </c>
      <c r="E12" s="13"/>
      <c r="F12" s="10" t="s">
        <v>35</v>
      </c>
      <c r="G12" s="15"/>
      <c r="H12" s="80"/>
    </row>
    <row r="13" spans="1:8" ht="96">
      <c r="A13" s="76">
        <f t="shared" ca="1" si="1"/>
        <v>2.1</v>
      </c>
      <c r="B13" s="10">
        <f t="shared" si="0"/>
        <v>7</v>
      </c>
      <c r="C13" s="36" t="s">
        <v>53</v>
      </c>
      <c r="D13" s="12" t="s">
        <v>34</v>
      </c>
      <c r="E13" s="13"/>
      <c r="F13" s="10"/>
      <c r="G13" s="15"/>
      <c r="H13" s="80"/>
    </row>
    <row r="14" spans="1:8">
      <c r="A14" s="76">
        <f t="shared" ca="1" si="1"/>
        <v>2.1</v>
      </c>
      <c r="B14" s="10">
        <f t="shared" si="0"/>
        <v>8</v>
      </c>
      <c r="C14" s="11" t="s">
        <v>54</v>
      </c>
      <c r="D14" s="12" t="s">
        <v>49</v>
      </c>
      <c r="E14" s="16"/>
      <c r="F14" s="10" t="s">
        <v>35</v>
      </c>
      <c r="G14" s="15"/>
      <c r="H14" s="80"/>
    </row>
    <row r="15" spans="1:8" ht="36">
      <c r="A15" s="76">
        <f t="shared" ca="1" si="1"/>
        <v>2.1</v>
      </c>
      <c r="B15" s="10">
        <f t="shared" si="0"/>
        <v>9</v>
      </c>
      <c r="C15" s="36" t="s">
        <v>55</v>
      </c>
      <c r="D15" s="12" t="s">
        <v>34</v>
      </c>
      <c r="E15" s="13"/>
      <c r="F15" s="10"/>
      <c r="G15" s="15"/>
      <c r="H15" s="80"/>
    </row>
    <row r="16" spans="1:8" ht="48">
      <c r="A16" s="76">
        <f t="shared" ca="1" si="1"/>
        <v>2.1</v>
      </c>
      <c r="B16" s="10">
        <f t="shared" si="0"/>
        <v>10</v>
      </c>
      <c r="C16" s="36" t="s">
        <v>56</v>
      </c>
      <c r="D16" s="12" t="s">
        <v>34</v>
      </c>
      <c r="E16" s="13"/>
      <c r="F16" s="10" t="s">
        <v>35</v>
      </c>
      <c r="G16" s="15"/>
      <c r="H16" s="80"/>
    </row>
    <row r="17" spans="1:8" ht="36">
      <c r="A17" s="76">
        <f t="shared" ca="1" si="1"/>
        <v>2.1</v>
      </c>
      <c r="B17" s="10">
        <f t="shared" si="0"/>
        <v>11</v>
      </c>
      <c r="C17" s="36" t="s">
        <v>57</v>
      </c>
      <c r="D17" s="12" t="s">
        <v>34</v>
      </c>
      <c r="E17" s="13"/>
      <c r="F17" s="10"/>
      <c r="G17" s="15"/>
      <c r="H17" s="80"/>
    </row>
    <row r="18" spans="1:8" ht="24">
      <c r="A18" s="76">
        <f t="shared" ca="1" si="1"/>
        <v>2.1</v>
      </c>
      <c r="B18" s="10">
        <f t="shared" si="0"/>
        <v>12</v>
      </c>
      <c r="C18" s="36" t="s">
        <v>58</v>
      </c>
      <c r="D18" s="12" t="s">
        <v>34</v>
      </c>
      <c r="E18" s="13"/>
      <c r="F18" s="10"/>
      <c r="G18" s="15"/>
      <c r="H18" s="80"/>
    </row>
    <row r="19" spans="1:8">
      <c r="A19" s="76">
        <f t="shared" ca="1" si="1"/>
        <v>2.1</v>
      </c>
      <c r="B19" s="10">
        <f t="shared" si="0"/>
        <v>13</v>
      </c>
      <c r="C19" s="39" t="s">
        <v>59</v>
      </c>
      <c r="D19" s="12" t="s">
        <v>34</v>
      </c>
      <c r="E19" s="13"/>
      <c r="F19" s="10"/>
      <c r="G19" s="15"/>
      <c r="H19" s="80"/>
    </row>
    <row r="20" spans="1:8" ht="24">
      <c r="A20" s="76">
        <f t="shared" ca="1" si="1"/>
        <v>2.1</v>
      </c>
      <c r="B20" s="10">
        <f t="shared" si="0"/>
        <v>14</v>
      </c>
      <c r="C20" s="11" t="s">
        <v>60</v>
      </c>
      <c r="D20" s="12" t="s">
        <v>34</v>
      </c>
      <c r="E20" s="13"/>
      <c r="F20" s="10"/>
      <c r="G20" s="15"/>
      <c r="H20" s="80"/>
    </row>
    <row r="21" spans="1:8">
      <c r="A21" s="76">
        <f t="shared" ca="1" si="1"/>
        <v>2.1</v>
      </c>
      <c r="B21" s="10">
        <f t="shared" si="0"/>
        <v>15</v>
      </c>
      <c r="C21" s="36" t="s">
        <v>61</v>
      </c>
      <c r="D21" s="12" t="s">
        <v>34</v>
      </c>
      <c r="E21" s="13"/>
      <c r="F21" s="10"/>
      <c r="G21" s="15"/>
      <c r="H21" s="80"/>
    </row>
    <row r="22" spans="1:8" s="21" customFormat="1" ht="24">
      <c r="A22" s="76">
        <f t="shared" ca="1" si="1"/>
        <v>2.1</v>
      </c>
      <c r="B22" s="10">
        <f t="shared" si="0"/>
        <v>16</v>
      </c>
      <c r="C22" s="11" t="s">
        <v>62</v>
      </c>
      <c r="D22" s="12" t="s">
        <v>63</v>
      </c>
      <c r="E22" s="13"/>
      <c r="F22" s="10" t="s">
        <v>35</v>
      </c>
      <c r="G22" s="37"/>
      <c r="H22" s="85"/>
    </row>
    <row r="23" spans="1:8">
      <c r="A23" s="76">
        <f t="shared" ca="1" si="1"/>
        <v>2.1</v>
      </c>
      <c r="B23" s="10">
        <f t="shared" si="0"/>
        <v>17</v>
      </c>
      <c r="C23" s="40" t="s">
        <v>64</v>
      </c>
      <c r="D23" s="12" t="s">
        <v>34</v>
      </c>
      <c r="E23" s="10"/>
      <c r="F23" s="10"/>
      <c r="G23" s="15"/>
      <c r="H23" s="80"/>
    </row>
    <row r="24" spans="1:8" ht="24">
      <c r="A24" s="76">
        <f t="shared" ca="1" si="1"/>
        <v>2.1</v>
      </c>
      <c r="B24" s="10">
        <f t="shared" si="0"/>
        <v>18</v>
      </c>
      <c r="C24" s="36" t="s">
        <v>65</v>
      </c>
      <c r="D24" s="19" t="s">
        <v>34</v>
      </c>
      <c r="E24" s="13"/>
      <c r="F24" s="10"/>
      <c r="G24" s="15"/>
      <c r="H24" s="80"/>
    </row>
    <row r="25" spans="1:8">
      <c r="A25" s="76">
        <f t="shared" ca="1" si="1"/>
        <v>2.1</v>
      </c>
      <c r="B25" s="10">
        <f t="shared" si="0"/>
        <v>19</v>
      </c>
      <c r="C25" s="11" t="s">
        <v>66</v>
      </c>
      <c r="D25" s="19" t="s">
        <v>34</v>
      </c>
      <c r="E25" s="13"/>
      <c r="F25" s="10"/>
      <c r="G25" s="15"/>
      <c r="H25" s="80"/>
    </row>
    <row r="26" spans="1:8">
      <c r="A26" s="76">
        <f t="shared" ca="1" si="1"/>
        <v>2.1</v>
      </c>
      <c r="B26" s="10">
        <f t="shared" si="0"/>
        <v>20</v>
      </c>
      <c r="C26" s="11" t="s">
        <v>67</v>
      </c>
      <c r="D26" s="12" t="s">
        <v>63</v>
      </c>
      <c r="E26" s="13"/>
      <c r="F26" s="10" t="s">
        <v>35</v>
      </c>
      <c r="G26" s="15"/>
      <c r="H26" s="80"/>
    </row>
    <row r="27" spans="1:8" ht="24">
      <c r="A27" s="76">
        <f t="shared" ca="1" si="1"/>
        <v>2.1</v>
      </c>
      <c r="B27" s="10">
        <f t="shared" si="0"/>
        <v>21</v>
      </c>
      <c r="C27" s="36" t="s">
        <v>68</v>
      </c>
      <c r="D27" s="12" t="s">
        <v>34</v>
      </c>
      <c r="E27" s="16"/>
      <c r="F27" s="10"/>
      <c r="G27" s="47"/>
      <c r="H27" s="80"/>
    </row>
    <row r="28" spans="1:8">
      <c r="A28" s="76">
        <f t="shared" ca="1" si="1"/>
        <v>2.1</v>
      </c>
      <c r="B28" s="10">
        <f t="shared" si="0"/>
        <v>22</v>
      </c>
      <c r="C28" s="11" t="s">
        <v>69</v>
      </c>
      <c r="D28" s="12" t="s">
        <v>63</v>
      </c>
      <c r="E28" s="16"/>
      <c r="F28" s="10" t="s">
        <v>35</v>
      </c>
      <c r="G28" s="47"/>
      <c r="H28" s="80"/>
    </row>
    <row r="29" spans="1:8" ht="24">
      <c r="A29" s="76">
        <f t="shared" ca="1" si="1"/>
        <v>2.1</v>
      </c>
      <c r="B29" s="10">
        <f t="shared" si="0"/>
        <v>23</v>
      </c>
      <c r="C29" s="36" t="s">
        <v>70</v>
      </c>
      <c r="D29" s="12" t="s">
        <v>34</v>
      </c>
      <c r="E29" s="16"/>
      <c r="F29" s="10" t="s">
        <v>35</v>
      </c>
      <c r="G29" s="47"/>
    </row>
    <row r="30" spans="1:8" ht="24">
      <c r="A30" s="76">
        <f t="shared" ca="1" si="1"/>
        <v>2.1</v>
      </c>
      <c r="B30" s="10">
        <f t="shared" si="0"/>
        <v>24</v>
      </c>
      <c r="C30" s="11" t="s">
        <v>71</v>
      </c>
      <c r="D30" s="19" t="s">
        <v>63</v>
      </c>
      <c r="E30" s="16"/>
      <c r="F30" s="10" t="s">
        <v>35</v>
      </c>
      <c r="G30" s="47"/>
    </row>
    <row r="31" spans="1:8" ht="24">
      <c r="A31" s="76">
        <f t="shared" ca="1" si="1"/>
        <v>2.1</v>
      </c>
      <c r="B31" s="10">
        <f t="shared" si="0"/>
        <v>25</v>
      </c>
      <c r="C31" s="11" t="s">
        <v>72</v>
      </c>
      <c r="D31" s="12" t="s">
        <v>63</v>
      </c>
      <c r="E31" s="16"/>
      <c r="F31" s="10" t="s">
        <v>35</v>
      </c>
      <c r="G31" s="47"/>
    </row>
    <row r="32" spans="1:8" ht="36">
      <c r="A32" s="76">
        <f t="shared" ca="1" si="1"/>
        <v>2.1</v>
      </c>
      <c r="B32" s="10">
        <f t="shared" si="0"/>
        <v>26</v>
      </c>
      <c r="C32" s="11" t="s">
        <v>73</v>
      </c>
      <c r="D32" s="12" t="s">
        <v>34</v>
      </c>
      <c r="E32" s="16"/>
      <c r="F32" s="10"/>
      <c r="G32" s="47"/>
    </row>
    <row r="33" spans="1:7">
      <c r="A33" s="76">
        <f t="shared" ca="1" si="1"/>
        <v>2.1</v>
      </c>
      <c r="B33" s="10">
        <f t="shared" si="0"/>
        <v>27</v>
      </c>
      <c r="C33" s="11" t="s">
        <v>74</v>
      </c>
      <c r="D33" s="19" t="s">
        <v>34</v>
      </c>
      <c r="E33" s="16"/>
      <c r="F33" s="10"/>
      <c r="G33" s="47"/>
    </row>
    <row r="34" spans="1:7">
      <c r="A34" s="76">
        <f t="shared" ca="1" si="1"/>
        <v>2.1</v>
      </c>
      <c r="B34" s="10">
        <f t="shared" si="0"/>
        <v>28</v>
      </c>
      <c r="C34" s="36" t="s">
        <v>75</v>
      </c>
      <c r="D34" s="12" t="s">
        <v>34</v>
      </c>
      <c r="E34" s="16"/>
      <c r="F34" s="10"/>
      <c r="G34" s="47"/>
    </row>
    <row r="35" spans="1:7" ht="36">
      <c r="A35" s="76">
        <f t="shared" ca="1" si="1"/>
        <v>2.1</v>
      </c>
      <c r="B35" s="10">
        <f t="shared" si="0"/>
        <v>29</v>
      </c>
      <c r="C35" s="11" t="s">
        <v>76</v>
      </c>
      <c r="D35" s="12" t="s">
        <v>63</v>
      </c>
      <c r="E35" s="16"/>
      <c r="F35" s="10" t="s">
        <v>35</v>
      </c>
      <c r="G35" s="47"/>
    </row>
    <row r="36" spans="1:7">
      <c r="A36" s="76">
        <f t="shared" ca="1" si="1"/>
        <v>2.1</v>
      </c>
      <c r="B36" s="10">
        <f t="shared" si="0"/>
        <v>30</v>
      </c>
      <c r="C36" s="11" t="s">
        <v>77</v>
      </c>
      <c r="D36" s="12" t="s">
        <v>34</v>
      </c>
      <c r="E36" s="16"/>
      <c r="F36" s="10"/>
      <c r="G36" s="47"/>
    </row>
    <row r="37" spans="1:7" ht="84">
      <c r="A37" s="76">
        <f t="shared" ca="1" si="1"/>
        <v>2.1</v>
      </c>
      <c r="B37" s="10">
        <f t="shared" si="0"/>
        <v>31</v>
      </c>
      <c r="C37" s="36" t="s">
        <v>78</v>
      </c>
      <c r="D37" s="12" t="s">
        <v>34</v>
      </c>
      <c r="E37" s="16"/>
      <c r="F37" s="10"/>
      <c r="G37" s="47"/>
    </row>
    <row r="38" spans="1:7" ht="36">
      <c r="A38" s="76">
        <f t="shared" ca="1" si="1"/>
        <v>2.1</v>
      </c>
      <c r="B38" s="10">
        <f t="shared" si="0"/>
        <v>32</v>
      </c>
      <c r="C38" s="36" t="s">
        <v>79</v>
      </c>
      <c r="D38" s="12" t="s">
        <v>34</v>
      </c>
      <c r="E38" s="16"/>
      <c r="F38" s="10"/>
      <c r="G38" s="47"/>
    </row>
    <row r="39" spans="1:7" ht="36">
      <c r="A39" s="76">
        <f t="shared" ca="1" si="1"/>
        <v>2.1</v>
      </c>
      <c r="B39" s="10">
        <f t="shared" si="0"/>
        <v>33</v>
      </c>
      <c r="C39" s="11" t="s">
        <v>80</v>
      </c>
      <c r="D39" s="12" t="s">
        <v>34</v>
      </c>
      <c r="E39" s="16"/>
      <c r="F39" s="10" t="s">
        <v>81</v>
      </c>
      <c r="G39" s="47"/>
    </row>
    <row r="40" spans="1:7" ht="36">
      <c r="A40" s="136">
        <f t="shared" ca="1" si="1"/>
        <v>2.1</v>
      </c>
      <c r="B40" s="10">
        <f t="shared" si="0"/>
        <v>34</v>
      </c>
      <c r="C40" s="135" t="s">
        <v>82</v>
      </c>
      <c r="D40" s="12" t="s">
        <v>34</v>
      </c>
      <c r="E40" s="16"/>
      <c r="F40" s="10" t="s">
        <v>81</v>
      </c>
      <c r="G40" s="47"/>
    </row>
    <row r="42" spans="1:7">
      <c r="A42" s="7"/>
      <c r="B42" s="8"/>
      <c r="C42" s="137" t="s">
        <v>83</v>
      </c>
      <c r="D42" s="7" t="s">
        <v>84</v>
      </c>
    </row>
    <row r="43" spans="1:7">
      <c r="A43" s="7"/>
      <c r="B43" s="8"/>
      <c r="C43" s="138" t="s">
        <v>85</v>
      </c>
      <c r="D43" s="7"/>
    </row>
    <row r="44" spans="1:7">
      <c r="A44" s="139" t="s">
        <v>86</v>
      </c>
      <c r="B44" s="140"/>
      <c r="C44" s="21" t="s">
        <v>87</v>
      </c>
      <c r="D44" s="21" t="s">
        <v>34</v>
      </c>
    </row>
    <row r="45" spans="1:7">
      <c r="A45" s="141" t="s">
        <v>88</v>
      </c>
      <c r="B45" s="142"/>
      <c r="C45" s="141" t="s">
        <v>89</v>
      </c>
      <c r="D45" s="141" t="s">
        <v>34</v>
      </c>
    </row>
    <row r="46" spans="1:7">
      <c r="A46" s="139" t="s">
        <v>90</v>
      </c>
      <c r="B46" s="140"/>
      <c r="C46" s="21" t="s">
        <v>91</v>
      </c>
      <c r="D46" s="21" t="s">
        <v>92</v>
      </c>
    </row>
    <row r="47" spans="1:7">
      <c r="A47" s="141" t="s">
        <v>93</v>
      </c>
      <c r="B47" s="142"/>
      <c r="C47" s="141" t="s">
        <v>94</v>
      </c>
      <c r="D47" s="141" t="s">
        <v>92</v>
      </c>
    </row>
    <row r="48" spans="1:7">
      <c r="A48" s="139" t="s">
        <v>95</v>
      </c>
      <c r="B48" s="140"/>
      <c r="C48" s="21" t="s">
        <v>96</v>
      </c>
      <c r="D48" s="21" t="s">
        <v>97</v>
      </c>
    </row>
    <row r="49" spans="1:4">
      <c r="A49" s="141" t="s">
        <v>98</v>
      </c>
      <c r="B49" s="142"/>
      <c r="C49" s="141" t="s">
        <v>99</v>
      </c>
      <c r="D49" s="141" t="s">
        <v>97</v>
      </c>
    </row>
    <row r="50" spans="1:4">
      <c r="A50" s="139" t="s">
        <v>100</v>
      </c>
      <c r="B50" s="140"/>
      <c r="C50" s="21" t="s">
        <v>101</v>
      </c>
      <c r="D50" s="21" t="s">
        <v>97</v>
      </c>
    </row>
    <row r="51" spans="1:4">
      <c r="A51" s="141" t="s">
        <v>102</v>
      </c>
      <c r="B51" s="142"/>
      <c r="C51" s="141" t="s">
        <v>103</v>
      </c>
      <c r="D51" s="141"/>
    </row>
    <row r="52" spans="1:4">
      <c r="A52" s="143"/>
    </row>
    <row r="53" spans="1:4">
      <c r="A53" s="7"/>
      <c r="B53" s="8"/>
      <c r="C53" s="138" t="s">
        <v>104</v>
      </c>
      <c r="D53" s="7"/>
    </row>
    <row r="54" spans="1:4">
      <c r="A54" s="139" t="s">
        <v>105</v>
      </c>
      <c r="B54" s="140"/>
      <c r="C54" s="21" t="s">
        <v>106</v>
      </c>
      <c r="D54" s="21" t="s">
        <v>34</v>
      </c>
    </row>
    <row r="55" spans="1:4">
      <c r="A55" s="141" t="s">
        <v>107</v>
      </c>
      <c r="B55" s="142"/>
      <c r="C55" s="141" t="s">
        <v>108</v>
      </c>
      <c r="D55" s="141" t="s">
        <v>92</v>
      </c>
    </row>
    <row r="56" spans="1:4">
      <c r="A56" s="139" t="s">
        <v>109</v>
      </c>
      <c r="B56" s="21"/>
      <c r="C56" s="21" t="s">
        <v>110</v>
      </c>
      <c r="D56" s="21" t="s">
        <v>34</v>
      </c>
    </row>
    <row r="57" spans="1:4">
      <c r="A57" s="141" t="s">
        <v>111</v>
      </c>
      <c r="B57" s="141"/>
      <c r="C57" s="141" t="s">
        <v>112</v>
      </c>
      <c r="D57" s="141" t="s">
        <v>34</v>
      </c>
    </row>
    <row r="58" spans="1:4">
      <c r="A58" s="139" t="s">
        <v>113</v>
      </c>
      <c r="B58" s="21"/>
      <c r="C58" s="21" t="s">
        <v>114</v>
      </c>
      <c r="D58" s="21" t="s">
        <v>97</v>
      </c>
    </row>
    <row r="59" spans="1:4">
      <c r="A59" s="141" t="s">
        <v>115</v>
      </c>
      <c r="B59" s="142"/>
      <c r="C59" s="141" t="s">
        <v>116</v>
      </c>
      <c r="D59" s="141" t="s">
        <v>34</v>
      </c>
    </row>
    <row r="60" spans="1:4">
      <c r="A60" s="139" t="s">
        <v>117</v>
      </c>
      <c r="B60" s="140"/>
      <c r="C60" s="21" t="s">
        <v>118</v>
      </c>
      <c r="D60" s="21" t="s">
        <v>97</v>
      </c>
    </row>
    <row r="61" spans="1:4">
      <c r="A61" s="141" t="s">
        <v>119</v>
      </c>
      <c r="B61" s="142"/>
      <c r="C61" s="141" t="s">
        <v>120</v>
      </c>
      <c r="D61" s="141" t="s">
        <v>97</v>
      </c>
    </row>
    <row r="62" spans="1:4">
      <c r="A62" s="144"/>
      <c r="D62" s="21"/>
    </row>
    <row r="63" spans="1:4">
      <c r="A63" s="7"/>
      <c r="B63" s="8"/>
      <c r="C63" s="138" t="s">
        <v>121</v>
      </c>
      <c r="D63" s="7"/>
    </row>
    <row r="64" spans="1:4">
      <c r="A64" s="145" t="s">
        <v>122</v>
      </c>
      <c r="B64" s="140"/>
      <c r="C64" s="21" t="s">
        <v>123</v>
      </c>
      <c r="D64" s="21" t="s">
        <v>34</v>
      </c>
    </row>
  </sheetData>
  <conditionalFormatting sqref="E7:E40">
    <cfRule type="cellIs" dxfId="77" priority="2" operator="equal">
      <formula>"N"</formula>
    </cfRule>
    <cfRule type="cellIs" dxfId="76" priority="3" operator="equal">
      <formula>"J"</formula>
    </cfRule>
  </conditionalFormatting>
  <conditionalFormatting sqref="G7:G40">
    <cfRule type="endsWith" dxfId="75" priority="1" operator="endsWith" text="!">
      <formula>RIGHT(G7,LEN("!"))="!"</formula>
    </cfRule>
  </conditionalFormatting>
  <dataValidations count="3">
    <dataValidation type="list" allowBlank="1" showInputMessage="1" showErrorMessage="1" sqref="D19:D40" xr:uid="{52ED8A40-A4F5-49EA-A5A7-DD85AE37CBD4}">
      <formula1>"Eis, Wens, Vraag"</formula1>
    </dataValidation>
    <dataValidation type="list" allowBlank="1" showInputMessage="1" showErrorMessage="1" sqref="D7:D18" xr:uid="{88BA4C95-BFC3-45EA-B40A-2FB0B850A2B8}">
      <formula1>"Eis,Wens (J/N), Wens (open), Vraag"</formula1>
    </dataValidation>
    <dataValidation type="list" allowBlank="1" showInputMessage="1" showErrorMessage="1" sqref="E7:E40" xr:uid="{99571F83-81A9-4A85-B69C-AF5D288A91A2}">
      <formula1>"J,N"</formula1>
    </dataValidation>
  </dataValidations>
  <pageMargins left="0.7" right="0.7" top="0.75" bottom="0.75" header="0.3" footer="0.3"/>
  <pageSetup paperSize="9" scale="70" fitToHeight="0" orientation="landscape" horizontalDpi="1200" verticalDpi="1200" r:id="rId1"/>
  <drawing r:id="rId2"/>
  <tableParts count="1">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D412B3-6785-4F5D-9D41-43B3323A7CD5}">
  <dimension ref="A1:H68"/>
  <sheetViews>
    <sheetView zoomScaleNormal="100" workbookViewId="0">
      <selection activeCell="A2" sqref="A2"/>
    </sheetView>
  </sheetViews>
  <sheetFormatPr defaultRowHeight="14.5"/>
  <cols>
    <col min="1" max="1" width="6.7265625" customWidth="1"/>
    <col min="2" max="2" width="5.453125" bestFit="1" customWidth="1"/>
    <col min="3" max="3" width="72.7265625" customWidth="1"/>
    <col min="4" max="4" width="11.1796875" customWidth="1"/>
    <col min="5" max="6" width="11.453125" customWidth="1"/>
    <col min="7" max="7" width="72.7265625" customWidth="1"/>
    <col min="8" max="8" width="8.7265625" customWidth="1"/>
    <col min="9" max="9" width="2.453125" customWidth="1"/>
  </cols>
  <sheetData>
    <row r="1" spans="1:8" ht="24" customHeight="1">
      <c r="A1" s="1"/>
      <c r="B1" s="1"/>
      <c r="C1" s="2" t="s">
        <v>24</v>
      </c>
      <c r="D1" s="26"/>
      <c r="E1" s="2"/>
      <c r="F1" s="2"/>
      <c r="G1" s="3"/>
      <c r="H1" s="80"/>
    </row>
    <row r="2" spans="1:8" ht="21" customHeight="1">
      <c r="A2" s="1"/>
      <c r="B2" s="1"/>
      <c r="C2" s="4" t="str">
        <f>Overzicht!C2</f>
        <v>CT scanner</v>
      </c>
      <c r="D2" s="27"/>
      <c r="E2" s="4"/>
      <c r="F2" s="4"/>
      <c r="G2" s="3"/>
      <c r="H2" s="80"/>
    </row>
    <row r="3" spans="1:8" ht="15" customHeight="1">
      <c r="A3" s="80"/>
      <c r="B3" s="80"/>
      <c r="C3" s="80"/>
      <c r="D3" s="80"/>
      <c r="E3" s="81"/>
      <c r="F3" s="81"/>
      <c r="G3" s="80"/>
      <c r="H3" s="80"/>
    </row>
    <row r="4" spans="1:8" ht="21">
      <c r="A4" s="80"/>
      <c r="B4" s="82">
        <f ca="1">_xlfn.SHEET()-Overzicht!A1</f>
        <v>3</v>
      </c>
      <c r="C4" s="82" t="str">
        <f>Overzicht!C15</f>
        <v>Levering</v>
      </c>
      <c r="D4" s="82"/>
      <c r="E4" s="87"/>
      <c r="F4" s="80"/>
      <c r="G4" s="81"/>
      <c r="H4" s="80"/>
    </row>
    <row r="5" spans="1:8" ht="21">
      <c r="A5" s="80"/>
      <c r="B5" s="82"/>
      <c r="C5" s="82"/>
      <c r="D5" s="80"/>
      <c r="E5" s="80"/>
      <c r="F5" s="80"/>
      <c r="G5" s="81"/>
      <c r="H5" s="80"/>
    </row>
    <row r="6" spans="1:8" s="9" customFormat="1" ht="38.25" customHeight="1">
      <c r="A6" s="7" t="s">
        <v>26</v>
      </c>
      <c r="B6" s="46" t="s">
        <v>27</v>
      </c>
      <c r="C6" s="45" t="s">
        <v>124</v>
      </c>
      <c r="D6" s="45" t="s">
        <v>29</v>
      </c>
      <c r="E6" s="45" t="s">
        <v>30</v>
      </c>
      <c r="F6" s="44" t="s">
        <v>31</v>
      </c>
      <c r="G6" s="44" t="s">
        <v>32</v>
      </c>
      <c r="H6" s="83"/>
    </row>
    <row r="7" spans="1:8" ht="48">
      <c r="A7" s="42">
        <f t="shared" ref="A7:A19" ca="1" si="0">$B$4+0.1</f>
        <v>3.1</v>
      </c>
      <c r="B7" s="10">
        <v>1</v>
      </c>
      <c r="C7" s="173" t="s">
        <v>125</v>
      </c>
      <c r="D7" s="10" t="s">
        <v>34</v>
      </c>
      <c r="E7" s="16"/>
      <c r="F7" s="10"/>
      <c r="G7" s="43"/>
      <c r="H7" s="80"/>
    </row>
    <row r="8" spans="1:8" ht="36">
      <c r="A8" s="42">
        <f ca="1">$B$4+0.1</f>
        <v>3.1</v>
      </c>
      <c r="B8" s="10">
        <f>B7+1</f>
        <v>2</v>
      </c>
      <c r="C8" s="160" t="s">
        <v>126</v>
      </c>
      <c r="D8" s="10" t="s">
        <v>34</v>
      </c>
      <c r="E8" s="16"/>
      <c r="F8" s="10"/>
      <c r="G8" s="15"/>
      <c r="H8" s="80"/>
    </row>
    <row r="9" spans="1:8" ht="60">
      <c r="A9" s="42">
        <f t="shared" ca="1" si="0"/>
        <v>3.1</v>
      </c>
      <c r="B9" s="10">
        <f>B8+1</f>
        <v>3</v>
      </c>
      <c r="C9" s="36" t="s">
        <v>127</v>
      </c>
      <c r="D9" s="10" t="s">
        <v>34</v>
      </c>
      <c r="E9" s="13"/>
      <c r="F9" s="10"/>
      <c r="G9" s="36"/>
      <c r="H9" s="80"/>
    </row>
    <row r="10" spans="1:8" ht="120">
      <c r="A10" s="42">
        <f t="shared" ca="1" si="0"/>
        <v>3.1</v>
      </c>
      <c r="B10" s="10">
        <f t="shared" ref="B10" si="1">B9+1</f>
        <v>4</v>
      </c>
      <c r="C10" s="39" t="s">
        <v>128</v>
      </c>
      <c r="D10" s="10" t="s">
        <v>34</v>
      </c>
      <c r="E10" s="13"/>
      <c r="F10" s="10"/>
      <c r="G10" s="67"/>
      <c r="H10" s="80"/>
    </row>
    <row r="11" spans="1:8">
      <c r="A11" s="42">
        <v>3.1</v>
      </c>
      <c r="B11" s="10">
        <f t="shared" ref="B11:B28" si="2">B10+1</f>
        <v>5</v>
      </c>
      <c r="C11" s="36" t="s">
        <v>129</v>
      </c>
      <c r="D11" s="152" t="s">
        <v>49</v>
      </c>
      <c r="E11" s="16"/>
      <c r="F11" s="10" t="s">
        <v>35</v>
      </c>
      <c r="G11" s="15"/>
      <c r="H11" s="80"/>
    </row>
    <row r="12" spans="1:8" ht="36">
      <c r="A12" s="42">
        <f t="shared" ca="1" si="0"/>
        <v>3.1</v>
      </c>
      <c r="B12" s="10">
        <f t="shared" si="2"/>
        <v>6</v>
      </c>
      <c r="C12" s="36" t="s">
        <v>130</v>
      </c>
      <c r="D12" s="10" t="s">
        <v>34</v>
      </c>
      <c r="E12" s="16"/>
      <c r="F12" s="10"/>
      <c r="G12" s="15"/>
      <c r="H12" s="80"/>
    </row>
    <row r="13" spans="1:8" ht="60">
      <c r="A13" s="42">
        <f t="shared" ca="1" si="0"/>
        <v>3.1</v>
      </c>
      <c r="B13" s="10">
        <f t="shared" si="2"/>
        <v>7</v>
      </c>
      <c r="C13" s="174" t="s">
        <v>131</v>
      </c>
      <c r="D13" s="10" t="s">
        <v>34</v>
      </c>
      <c r="E13" s="16"/>
      <c r="F13" s="10" t="s">
        <v>81</v>
      </c>
      <c r="G13" s="15"/>
      <c r="H13" s="80"/>
    </row>
    <row r="14" spans="1:8" ht="36">
      <c r="A14" s="42">
        <f t="shared" ca="1" si="0"/>
        <v>3.1</v>
      </c>
      <c r="B14" s="10">
        <f t="shared" si="2"/>
        <v>8</v>
      </c>
      <c r="C14" s="173" t="s">
        <v>132</v>
      </c>
      <c r="D14" s="10" t="s">
        <v>34</v>
      </c>
      <c r="E14" s="13"/>
      <c r="F14" s="50" t="s">
        <v>81</v>
      </c>
      <c r="G14" s="15"/>
      <c r="H14" s="80"/>
    </row>
    <row r="15" spans="1:8">
      <c r="A15" s="42">
        <f t="shared" ca="1" si="0"/>
        <v>3.1</v>
      </c>
      <c r="B15" s="10">
        <f t="shared" si="2"/>
        <v>9</v>
      </c>
      <c r="C15" s="36" t="s">
        <v>133</v>
      </c>
      <c r="D15" s="10" t="s">
        <v>63</v>
      </c>
      <c r="E15" s="16"/>
      <c r="F15" s="50" t="s">
        <v>35</v>
      </c>
      <c r="G15" s="15"/>
      <c r="H15" s="80"/>
    </row>
    <row r="16" spans="1:8">
      <c r="A16" s="42">
        <f t="shared" ca="1" si="0"/>
        <v>3.1</v>
      </c>
      <c r="B16" s="10">
        <f t="shared" si="2"/>
        <v>10</v>
      </c>
      <c r="C16" s="36" t="s">
        <v>134</v>
      </c>
      <c r="D16" s="10" t="s">
        <v>63</v>
      </c>
      <c r="E16" s="13"/>
      <c r="F16" s="50" t="s">
        <v>35</v>
      </c>
      <c r="G16" s="37"/>
      <c r="H16" s="80"/>
    </row>
    <row r="17" spans="1:8" ht="24">
      <c r="A17" s="42">
        <f t="shared" ca="1" si="0"/>
        <v>3.1</v>
      </c>
      <c r="B17" s="10">
        <f t="shared" si="2"/>
        <v>11</v>
      </c>
      <c r="C17" s="36" t="s">
        <v>135</v>
      </c>
      <c r="D17" s="10" t="s">
        <v>34</v>
      </c>
      <c r="E17" s="16"/>
      <c r="F17" s="10"/>
      <c r="G17" s="37"/>
      <c r="H17" s="80"/>
    </row>
    <row r="18" spans="1:8" ht="48">
      <c r="A18" s="42">
        <f t="shared" ca="1" si="0"/>
        <v>3.1</v>
      </c>
      <c r="B18" s="10">
        <f t="shared" si="2"/>
        <v>12</v>
      </c>
      <c r="C18" s="36" t="s">
        <v>136</v>
      </c>
      <c r="D18" s="10" t="s">
        <v>34</v>
      </c>
      <c r="E18" s="16"/>
      <c r="F18" s="10"/>
      <c r="G18" s="37"/>
      <c r="H18" s="80"/>
    </row>
    <row r="19" spans="1:8">
      <c r="A19" s="42">
        <f t="shared" ca="1" si="0"/>
        <v>3.1</v>
      </c>
      <c r="B19" s="10">
        <f t="shared" si="2"/>
        <v>13</v>
      </c>
      <c r="C19" s="36" t="s">
        <v>137</v>
      </c>
      <c r="D19" s="10" t="s">
        <v>63</v>
      </c>
      <c r="E19" s="16"/>
      <c r="F19" s="10" t="s">
        <v>35</v>
      </c>
      <c r="G19" s="15"/>
      <c r="H19" s="80"/>
    </row>
    <row r="20" spans="1:8">
      <c r="A20" s="42">
        <f t="shared" ref="A20:A28" ca="1" si="3">$B$4+0.1</f>
        <v>3.1</v>
      </c>
      <c r="B20" s="10">
        <f t="shared" si="2"/>
        <v>14</v>
      </c>
      <c r="C20" s="169" t="s">
        <v>138</v>
      </c>
      <c r="D20" s="10" t="s">
        <v>34</v>
      </c>
    </row>
    <row r="21" spans="1:8" ht="15.65" customHeight="1">
      <c r="A21" s="42">
        <f t="shared" ca="1" si="3"/>
        <v>3.1</v>
      </c>
      <c r="B21" s="10">
        <f t="shared" si="2"/>
        <v>15</v>
      </c>
      <c r="C21" s="169" t="s">
        <v>139</v>
      </c>
      <c r="D21" s="10" t="s">
        <v>34</v>
      </c>
    </row>
    <row r="22" spans="1:8" ht="36.5">
      <c r="A22" s="42">
        <f t="shared" ca="1" si="3"/>
        <v>3.1</v>
      </c>
      <c r="B22" s="10">
        <f t="shared" si="2"/>
        <v>16</v>
      </c>
      <c r="C22" s="169" t="s">
        <v>140</v>
      </c>
      <c r="D22" s="10" t="s">
        <v>34</v>
      </c>
      <c r="F22" s="10"/>
    </row>
    <row r="23" spans="1:8" ht="48.5">
      <c r="A23" s="42">
        <f t="shared" ca="1" si="3"/>
        <v>3.1</v>
      </c>
      <c r="B23" s="10">
        <f t="shared" si="2"/>
        <v>17</v>
      </c>
      <c r="C23" s="169" t="s">
        <v>141</v>
      </c>
      <c r="D23" s="10" t="s">
        <v>63</v>
      </c>
      <c r="E23" s="10"/>
      <c r="F23" s="10" t="s">
        <v>35</v>
      </c>
    </row>
    <row r="24" spans="1:8" ht="36.5">
      <c r="A24" s="42">
        <f t="shared" ca="1" si="3"/>
        <v>3.1</v>
      </c>
      <c r="B24" s="10">
        <f t="shared" si="2"/>
        <v>18</v>
      </c>
      <c r="C24" s="169" t="s">
        <v>142</v>
      </c>
      <c r="D24" s="10" t="s">
        <v>63</v>
      </c>
      <c r="E24" s="10"/>
      <c r="F24" s="10" t="s">
        <v>35</v>
      </c>
    </row>
    <row r="25" spans="1:8" ht="24.5">
      <c r="A25" s="42">
        <f t="shared" ca="1" si="3"/>
        <v>3.1</v>
      </c>
      <c r="B25" s="10">
        <f t="shared" si="2"/>
        <v>19</v>
      </c>
      <c r="C25" s="169" t="s">
        <v>143</v>
      </c>
      <c r="D25" s="10" t="s">
        <v>34</v>
      </c>
      <c r="E25" s="10"/>
      <c r="F25" s="10"/>
    </row>
    <row r="26" spans="1:8" ht="24.5">
      <c r="A26" s="42">
        <f t="shared" ca="1" si="3"/>
        <v>3.1</v>
      </c>
      <c r="B26" s="10">
        <f t="shared" si="2"/>
        <v>20</v>
      </c>
      <c r="C26" s="169" t="s">
        <v>144</v>
      </c>
      <c r="D26" s="10" t="s">
        <v>34</v>
      </c>
      <c r="E26" s="10"/>
      <c r="F26" s="10"/>
    </row>
    <row r="27" spans="1:8" ht="24.5">
      <c r="A27" s="42">
        <f t="shared" ca="1" si="3"/>
        <v>3.1</v>
      </c>
      <c r="B27" s="10">
        <f t="shared" si="2"/>
        <v>21</v>
      </c>
      <c r="C27" s="169" t="s">
        <v>145</v>
      </c>
      <c r="D27" s="10" t="s">
        <v>34</v>
      </c>
      <c r="E27" s="10"/>
      <c r="F27" s="10"/>
    </row>
    <row r="28" spans="1:8" ht="48.5">
      <c r="A28" s="42">
        <f t="shared" ca="1" si="3"/>
        <v>3.1</v>
      </c>
      <c r="B28" s="10">
        <f t="shared" si="2"/>
        <v>22</v>
      </c>
      <c r="C28" s="169" t="s">
        <v>146</v>
      </c>
      <c r="D28" s="10" t="s">
        <v>34</v>
      </c>
      <c r="E28" s="10"/>
      <c r="F28" s="10"/>
    </row>
    <row r="29" spans="1:8">
      <c r="A29" s="21"/>
      <c r="E29" s="168"/>
      <c r="F29" s="10"/>
    </row>
    <row r="30" spans="1:8">
      <c r="E30" s="21"/>
    </row>
    <row r="31" spans="1:8">
      <c r="C31" s="168"/>
      <c r="D31" s="10"/>
    </row>
    <row r="32" spans="1:8">
      <c r="C32" s="168"/>
      <c r="D32" s="10"/>
    </row>
    <row r="33" spans="3:7">
      <c r="C33" s="168"/>
      <c r="D33" s="10"/>
    </row>
    <row r="35" spans="3:7">
      <c r="C35" s="168"/>
      <c r="D35" s="10"/>
    </row>
    <row r="36" spans="3:7">
      <c r="C36" s="168"/>
      <c r="D36" s="10"/>
    </row>
    <row r="37" spans="3:7">
      <c r="C37" s="168"/>
      <c r="D37" s="10"/>
    </row>
    <row r="38" spans="3:7">
      <c r="C38" s="168"/>
      <c r="D38" s="10"/>
    </row>
    <row r="39" spans="3:7">
      <c r="C39" s="168"/>
      <c r="D39" s="10"/>
    </row>
    <row r="40" spans="3:7">
      <c r="C40" s="168"/>
      <c r="D40" s="10"/>
    </row>
    <row r="41" spans="3:7">
      <c r="C41" s="21"/>
    </row>
    <row r="42" spans="3:7">
      <c r="C42" s="21"/>
    </row>
    <row r="43" spans="3:7">
      <c r="C43" s="21"/>
    </row>
    <row r="44" spans="3:7">
      <c r="E44" s="21"/>
      <c r="F44" s="21"/>
      <c r="G44" s="21"/>
    </row>
    <row r="45" spans="3:7">
      <c r="E45" s="21"/>
      <c r="F45" s="21"/>
      <c r="G45" s="21"/>
    </row>
    <row r="46" spans="3:7">
      <c r="E46" s="21"/>
      <c r="F46" s="21"/>
      <c r="G46" s="21"/>
    </row>
    <row r="47" spans="3:7">
      <c r="E47" s="21"/>
      <c r="F47" s="21"/>
      <c r="G47" s="21"/>
    </row>
    <row r="48" spans="3:7">
      <c r="E48" s="21"/>
      <c r="F48" s="21"/>
      <c r="G48" s="21"/>
    </row>
    <row r="49" spans="2:7">
      <c r="B49" s="21"/>
      <c r="C49" s="21"/>
      <c r="D49" s="21"/>
      <c r="E49" s="21"/>
      <c r="F49" s="21"/>
      <c r="G49" s="21"/>
    </row>
    <row r="50" spans="2:7">
      <c r="B50" s="21"/>
      <c r="C50" s="21"/>
      <c r="D50" s="21"/>
      <c r="E50" s="21"/>
      <c r="F50" s="21"/>
      <c r="G50" s="21"/>
    </row>
    <row r="51" spans="2:7">
      <c r="B51" s="21"/>
      <c r="C51" s="21"/>
      <c r="D51" s="21"/>
    </row>
    <row r="52" spans="2:7">
      <c r="B52" s="21"/>
      <c r="C52" s="21"/>
      <c r="D52" s="21"/>
    </row>
    <row r="53" spans="2:7">
      <c r="B53" s="21"/>
      <c r="C53" s="21"/>
      <c r="D53" s="21"/>
    </row>
    <row r="54" spans="2:7">
      <c r="B54" s="21"/>
      <c r="C54" s="21"/>
      <c r="D54" s="21"/>
      <c r="E54" s="21"/>
      <c r="F54" s="21"/>
    </row>
    <row r="55" spans="2:7">
      <c r="B55" s="21"/>
      <c r="C55" s="21"/>
      <c r="D55" s="21"/>
      <c r="E55" s="21"/>
      <c r="F55" s="21"/>
    </row>
    <row r="56" spans="2:7">
      <c r="B56" s="21"/>
      <c r="C56" s="21"/>
      <c r="D56" s="21"/>
      <c r="E56" s="21"/>
      <c r="F56" s="21"/>
    </row>
    <row r="57" spans="2:7">
      <c r="E57" s="21"/>
      <c r="F57" s="21"/>
    </row>
    <row r="58" spans="2:7">
      <c r="E58" s="21"/>
      <c r="F58" s="21"/>
    </row>
    <row r="59" spans="2:7">
      <c r="E59" s="21"/>
      <c r="F59" s="21"/>
    </row>
    <row r="60" spans="2:7">
      <c r="E60" s="21"/>
      <c r="F60" s="21"/>
    </row>
    <row r="61" spans="2:7">
      <c r="E61" s="21"/>
      <c r="F61" s="21"/>
    </row>
    <row r="62" spans="2:7">
      <c r="E62" s="21"/>
      <c r="F62" s="21"/>
    </row>
    <row r="63" spans="2:7">
      <c r="E63" s="21"/>
      <c r="F63" s="21"/>
    </row>
    <row r="64" spans="2:7">
      <c r="E64" s="21"/>
      <c r="F64" s="21"/>
    </row>
    <row r="65" spans="5:6">
      <c r="E65" s="21"/>
      <c r="F65" s="21"/>
    </row>
    <row r="66" spans="5:6">
      <c r="E66" s="21"/>
      <c r="F66" s="21"/>
    </row>
    <row r="67" spans="5:6">
      <c r="E67" s="21"/>
      <c r="F67" s="21"/>
    </row>
    <row r="68" spans="5:6">
      <c r="E68" s="21"/>
      <c r="F68" s="21"/>
    </row>
  </sheetData>
  <conditionalFormatting sqref="G7:G8 G10:G28">
    <cfRule type="endsWith" dxfId="65" priority="12" operator="endsWith" text="!">
      <formula>RIGHT(G7,LEN("!"))="!"</formula>
    </cfRule>
  </conditionalFormatting>
  <conditionalFormatting sqref="E7:E22">
    <cfRule type="cellIs" dxfId="64" priority="10" operator="equal">
      <formula>"N"</formula>
    </cfRule>
    <cfRule type="cellIs" dxfId="63" priority="11" operator="equal">
      <formula>"J"</formula>
    </cfRule>
  </conditionalFormatting>
  <dataValidations count="2">
    <dataValidation type="list" allowBlank="1" showInputMessage="1" showErrorMessage="1" sqref="E27 E7:E25" xr:uid="{600D583F-59E0-4247-A02A-C2DBC08A3B69}">
      <formula1>"J,N"</formula1>
    </dataValidation>
    <dataValidation type="list" allowBlank="1" showInputMessage="1" showErrorMessage="1" sqref="D31:D33 D35:D40 D7:D28" xr:uid="{3A842E0F-B00F-46A7-942E-15684C6D5F0A}">
      <formula1>"Eis,Wens (J/N), Wens (open), Vraag"</formula1>
    </dataValidation>
  </dataValidations>
  <pageMargins left="0.7" right="0.7" top="0.75" bottom="0.75" header="0.3" footer="0.3"/>
  <pageSetup paperSize="8" orientation="landscape" horizontalDpi="1200" verticalDpi="1200" r:id="rId1"/>
  <drawing r:id="rId2"/>
  <tableParts count="1">
    <tablePart r:id="rId3"/>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4EC1DA-9A65-4852-8CF3-4293F7B11F02}">
  <sheetPr>
    <pageSetUpPr fitToPage="1"/>
  </sheetPr>
  <dimension ref="A1:H67"/>
  <sheetViews>
    <sheetView zoomScaleNormal="100" workbookViewId="0">
      <selection activeCell="A2" sqref="A2"/>
    </sheetView>
  </sheetViews>
  <sheetFormatPr defaultRowHeight="14.5"/>
  <cols>
    <col min="1" max="1" width="6.7265625" style="5" customWidth="1"/>
    <col min="2" max="2" width="3.54296875" style="5" customWidth="1"/>
    <col min="3" max="3" width="111.26953125" customWidth="1"/>
    <col min="4" max="4" width="11.453125" customWidth="1"/>
    <col min="5" max="5" width="8.81640625" style="6" customWidth="1"/>
    <col min="6" max="6" width="12" style="6" customWidth="1"/>
    <col min="7" max="7" width="60.7265625" customWidth="1"/>
    <col min="8" max="8" width="7.1796875" customWidth="1"/>
    <col min="10" max="10" width="35.54296875" customWidth="1"/>
  </cols>
  <sheetData>
    <row r="1" spans="1:8" ht="24" customHeight="1">
      <c r="A1" s="1"/>
      <c r="B1" s="1"/>
      <c r="C1" s="2" t="s">
        <v>24</v>
      </c>
      <c r="D1" s="2"/>
      <c r="E1" s="3"/>
      <c r="F1" s="3"/>
      <c r="G1" s="80"/>
      <c r="H1" s="80"/>
    </row>
    <row r="2" spans="1:8" ht="21" customHeight="1">
      <c r="A2" s="1"/>
      <c r="B2" s="1"/>
      <c r="C2" s="4" t="str">
        <f>Overzicht!C2</f>
        <v>CT scanner</v>
      </c>
      <c r="D2" s="4"/>
      <c r="E2" s="3"/>
      <c r="F2" s="3"/>
      <c r="G2" s="80"/>
      <c r="H2" s="80"/>
    </row>
    <row r="3" spans="1:8" ht="15" customHeight="1">
      <c r="A3" s="86"/>
      <c r="B3" s="86"/>
      <c r="C3" s="80"/>
      <c r="D3" s="80"/>
      <c r="E3" s="87"/>
      <c r="F3" s="87"/>
      <c r="G3" s="80"/>
      <c r="H3" s="81"/>
    </row>
    <row r="4" spans="1:8" ht="21">
      <c r="A4" s="88"/>
      <c r="B4" s="82">
        <f ca="1">_xlfn.SHEET()-Overzicht!A1</f>
        <v>4</v>
      </c>
      <c r="C4" s="82" t="s">
        <v>10</v>
      </c>
      <c r="D4" s="82"/>
      <c r="E4" s="87"/>
      <c r="F4" s="87"/>
      <c r="G4" s="80"/>
      <c r="H4" s="81"/>
    </row>
    <row r="5" spans="1:8">
      <c r="A5" s="86"/>
      <c r="B5" s="86"/>
      <c r="C5" s="80"/>
      <c r="D5" s="80"/>
      <c r="E5" s="87"/>
      <c r="F5" s="87"/>
      <c r="G5" s="80"/>
      <c r="H5" s="81"/>
    </row>
    <row r="6" spans="1:8" ht="39">
      <c r="A6" s="7" t="s">
        <v>26</v>
      </c>
      <c r="B6" s="8" t="s">
        <v>27</v>
      </c>
      <c r="C6" s="45" t="s">
        <v>147</v>
      </c>
      <c r="D6" s="7" t="s">
        <v>29</v>
      </c>
      <c r="E6" s="7" t="s">
        <v>30</v>
      </c>
      <c r="F6" s="7" t="s">
        <v>31</v>
      </c>
      <c r="G6" s="7" t="s">
        <v>32</v>
      </c>
      <c r="H6" s="80"/>
    </row>
    <row r="7" spans="1:8" ht="24.5">
      <c r="A7" s="76">
        <f ca="1">$B$4+COUNTIF($A5:A$6,"*")*0.1</f>
        <v>4.0999999999999996</v>
      </c>
      <c r="B7" s="10">
        <v>1</v>
      </c>
      <c r="C7" s="17" t="s">
        <v>148</v>
      </c>
      <c r="D7" s="12" t="s">
        <v>34</v>
      </c>
      <c r="E7" s="16"/>
      <c r="F7" s="10"/>
      <c r="G7" s="74"/>
      <c r="H7" s="80"/>
    </row>
    <row r="8" spans="1:8">
      <c r="A8" s="76">
        <f ca="1">$B$4+COUNTIF($A6:A$6,"*")*0.1</f>
        <v>4.0999999999999996</v>
      </c>
      <c r="B8" s="10">
        <f>B7+1</f>
        <v>2</v>
      </c>
      <c r="C8" s="17" t="s">
        <v>149</v>
      </c>
      <c r="D8" s="12" t="s">
        <v>34</v>
      </c>
      <c r="E8" s="16"/>
      <c r="F8" s="10"/>
      <c r="G8" s="154"/>
      <c r="H8" s="80"/>
    </row>
    <row r="9" spans="1:8">
      <c r="A9" s="76">
        <f ca="1">$B$4+COUNTIF($A$6:A6,"*")*0.1</f>
        <v>4.0999999999999996</v>
      </c>
      <c r="B9" s="10">
        <f>B8+1</f>
        <v>3</v>
      </c>
      <c r="C9" s="36" t="s">
        <v>150</v>
      </c>
      <c r="D9" s="12" t="s">
        <v>34</v>
      </c>
      <c r="E9" s="16"/>
      <c r="F9" s="10"/>
      <c r="G9" s="74"/>
      <c r="H9" s="80"/>
    </row>
    <row r="10" spans="1:8" ht="24">
      <c r="A10" s="76">
        <f ca="1">$B$4+COUNTIF($A$6:A9,"*")*0.1</f>
        <v>4.0999999999999996</v>
      </c>
      <c r="B10" s="10">
        <f>B9+1</f>
        <v>4</v>
      </c>
      <c r="C10" s="36" t="s">
        <v>151</v>
      </c>
      <c r="D10" s="12" t="s">
        <v>34</v>
      </c>
      <c r="E10" s="16"/>
      <c r="F10" s="10"/>
      <c r="G10" s="15"/>
      <c r="H10" s="80"/>
    </row>
    <row r="11" spans="1:8" ht="24.5">
      <c r="A11" s="76">
        <f ca="1">$B$4+COUNTIF($A$6:A10,"*")*0.1</f>
        <v>4.0999999999999996</v>
      </c>
      <c r="B11" s="10">
        <f t="shared" ref="B11:B13" si="0">B10+1</f>
        <v>5</v>
      </c>
      <c r="C11" s="17" t="s">
        <v>152</v>
      </c>
      <c r="D11" s="12" t="s">
        <v>34</v>
      </c>
      <c r="E11" s="16"/>
      <c r="F11" s="10"/>
      <c r="G11" s="15"/>
      <c r="H11" s="80"/>
    </row>
    <row r="12" spans="1:8">
      <c r="A12" s="76">
        <f ca="1">$B$4+COUNTIF($A$6:A11,"*")*0.1</f>
        <v>4.0999999999999996</v>
      </c>
      <c r="B12" s="10">
        <f t="shared" si="0"/>
        <v>6</v>
      </c>
      <c r="C12" s="17" t="s">
        <v>153</v>
      </c>
      <c r="D12" s="12" t="s">
        <v>34</v>
      </c>
      <c r="E12" s="16"/>
      <c r="F12" s="10"/>
      <c r="G12" s="15"/>
      <c r="H12" s="80"/>
    </row>
    <row r="13" spans="1:8">
      <c r="A13" s="76">
        <f ca="1">$B$4+COUNTIF($A$6:A12,"*")*0.1</f>
        <v>4.0999999999999996</v>
      </c>
      <c r="B13" s="10">
        <f t="shared" si="0"/>
        <v>7</v>
      </c>
      <c r="C13" s="36" t="s">
        <v>154</v>
      </c>
      <c r="D13" s="12" t="s">
        <v>34</v>
      </c>
      <c r="E13" s="16"/>
      <c r="F13" s="10"/>
      <c r="G13" s="15"/>
      <c r="H13" s="80"/>
    </row>
    <row r="14" spans="1:8" ht="24.5">
      <c r="A14" s="76">
        <f ca="1">$B$4+COUNTIF($A$6:A13,"*")*0.1</f>
        <v>4.0999999999999996</v>
      </c>
      <c r="B14" s="10">
        <f t="shared" ref="B14:B24" si="1">B13+1</f>
        <v>8</v>
      </c>
      <c r="C14" s="17" t="s">
        <v>155</v>
      </c>
      <c r="D14" s="12" t="s">
        <v>34</v>
      </c>
      <c r="E14" s="16"/>
      <c r="F14" s="10"/>
      <c r="G14" s="15"/>
      <c r="H14" s="80"/>
    </row>
    <row r="15" spans="1:8">
      <c r="A15" s="76">
        <f ca="1">$B$4+COUNTIF($A$6:A14,"*")*0.1</f>
        <v>4.0999999999999996</v>
      </c>
      <c r="B15" s="10">
        <f t="shared" si="1"/>
        <v>9</v>
      </c>
      <c r="C15" s="17" t="s">
        <v>156</v>
      </c>
      <c r="D15" s="12" t="s">
        <v>34</v>
      </c>
      <c r="E15" s="16"/>
      <c r="F15" s="10"/>
      <c r="G15" s="15"/>
      <c r="H15" s="80"/>
    </row>
    <row r="16" spans="1:8">
      <c r="A16" s="76">
        <f ca="1">$B$4+COUNTIF($A$6:A15,"*")*0.1</f>
        <v>4.0999999999999996</v>
      </c>
      <c r="B16" s="10">
        <f t="shared" si="1"/>
        <v>10</v>
      </c>
      <c r="C16" s="17" t="s">
        <v>157</v>
      </c>
      <c r="D16" s="12" t="s">
        <v>34</v>
      </c>
      <c r="E16" s="16"/>
      <c r="F16" s="10"/>
      <c r="G16" s="15"/>
      <c r="H16" s="80"/>
    </row>
    <row r="17" spans="1:8" ht="36.5">
      <c r="A17" s="76">
        <f ca="1">$B$4+COUNTIF($A$6:A16,"*")*0.1</f>
        <v>4.0999999999999996</v>
      </c>
      <c r="B17" s="10">
        <f t="shared" si="1"/>
        <v>11</v>
      </c>
      <c r="C17" s="17" t="s">
        <v>158</v>
      </c>
      <c r="D17" s="12" t="s">
        <v>34</v>
      </c>
      <c r="E17" s="16"/>
      <c r="F17" s="10"/>
      <c r="G17" s="15"/>
      <c r="H17" s="80"/>
    </row>
    <row r="18" spans="1:8" ht="24">
      <c r="A18" s="76">
        <f ca="1">$B$4+COUNTIF($A$6:A17,"*")*0.1</f>
        <v>4.0999999999999996</v>
      </c>
      <c r="B18" s="10">
        <f>B17+1</f>
        <v>12</v>
      </c>
      <c r="C18" s="11" t="s">
        <v>159</v>
      </c>
      <c r="D18" s="12" t="s">
        <v>34</v>
      </c>
      <c r="E18" s="16"/>
      <c r="F18" s="10"/>
      <c r="G18" s="15"/>
      <c r="H18" s="80"/>
    </row>
    <row r="19" spans="1:8">
      <c r="A19" s="76">
        <f ca="1">$B$4+COUNTIF($A$6:A17,"*")*0.1</f>
        <v>4.0999999999999996</v>
      </c>
      <c r="B19" s="10">
        <f>B18+1</f>
        <v>13</v>
      </c>
      <c r="C19" s="17" t="s">
        <v>160</v>
      </c>
      <c r="D19" s="12" t="s">
        <v>34</v>
      </c>
      <c r="E19" s="16"/>
      <c r="F19" s="10"/>
      <c r="G19" s="15"/>
      <c r="H19" s="80"/>
    </row>
    <row r="20" spans="1:8">
      <c r="A20" s="76">
        <f ca="1">$B$4+COUNTIF($A$6:A19,"*")*0.1</f>
        <v>4.0999999999999996</v>
      </c>
      <c r="B20" s="10">
        <f t="shared" si="1"/>
        <v>14</v>
      </c>
      <c r="C20" s="17" t="s">
        <v>161</v>
      </c>
      <c r="D20" s="12" t="s">
        <v>34</v>
      </c>
      <c r="E20" s="16"/>
      <c r="F20" s="10"/>
      <c r="G20" s="15"/>
      <c r="H20" s="80"/>
    </row>
    <row r="21" spans="1:8" ht="24.5">
      <c r="A21" s="76">
        <f ca="1">$B$4+COUNTIF($A$6:A20,"*")*0.1</f>
        <v>4.0999999999999996</v>
      </c>
      <c r="B21" s="10">
        <f t="shared" si="1"/>
        <v>15</v>
      </c>
      <c r="C21" s="17" t="s">
        <v>162</v>
      </c>
      <c r="D21" s="12" t="s">
        <v>49</v>
      </c>
      <c r="E21" s="16"/>
      <c r="F21" s="10" t="s">
        <v>35</v>
      </c>
      <c r="G21" s="159"/>
      <c r="H21" s="80"/>
    </row>
    <row r="22" spans="1:8" ht="36.5">
      <c r="A22" s="76">
        <f ca="1">$B$4+COUNTIF($A$6:A20,"*")*0.1</f>
        <v>4.0999999999999996</v>
      </c>
      <c r="B22" s="10">
        <f t="shared" si="1"/>
        <v>16</v>
      </c>
      <c r="C22" s="17" t="s">
        <v>163</v>
      </c>
      <c r="D22" s="12" t="s">
        <v>164</v>
      </c>
      <c r="E22" s="16"/>
      <c r="F22" s="10" t="s">
        <v>35</v>
      </c>
      <c r="G22" s="159"/>
      <c r="H22" s="80"/>
    </row>
    <row r="23" spans="1:8">
      <c r="A23" s="76">
        <f ca="1">$B$4+COUNTIF($A$6:A22,"*")*0.1</f>
        <v>4.0999999999999996</v>
      </c>
      <c r="B23" s="10">
        <f>B22+1</f>
        <v>17</v>
      </c>
      <c r="C23" s="17" t="s">
        <v>165</v>
      </c>
      <c r="D23" s="12" t="s">
        <v>34</v>
      </c>
      <c r="E23" s="16"/>
      <c r="F23" s="10"/>
      <c r="G23" s="15"/>
      <c r="H23" s="80"/>
    </row>
    <row r="24" spans="1:8">
      <c r="A24" s="76">
        <f ca="1">$B$4+COUNTIF($A$6:A23,"*")*0.1</f>
        <v>4.0999999999999996</v>
      </c>
      <c r="B24" s="10">
        <f t="shared" si="1"/>
        <v>18</v>
      </c>
      <c r="C24" s="17" t="s">
        <v>166</v>
      </c>
      <c r="D24" s="12" t="s">
        <v>34</v>
      </c>
      <c r="E24" s="16"/>
      <c r="F24" s="10"/>
      <c r="G24" s="15"/>
      <c r="H24" s="80"/>
    </row>
    <row r="25" spans="1:8">
      <c r="A25" s="76">
        <f ca="1">$B$4+COUNTIF($A$6:A24,"*")*0.1</f>
        <v>4.0999999999999996</v>
      </c>
      <c r="B25" s="10">
        <f t="shared" ref="B25:B30" si="2">B24+1</f>
        <v>19</v>
      </c>
      <c r="C25" s="175" t="s">
        <v>167</v>
      </c>
      <c r="D25" s="12" t="s">
        <v>34</v>
      </c>
      <c r="E25" s="16"/>
      <c r="F25" s="10"/>
      <c r="G25" s="15"/>
      <c r="H25" s="80"/>
    </row>
    <row r="26" spans="1:8">
      <c r="A26" s="76">
        <f ca="1">$B$4+COUNTIF($A$6:A25,"*")*0.1</f>
        <v>4.0999999999999996</v>
      </c>
      <c r="B26" s="10">
        <f t="shared" si="2"/>
        <v>20</v>
      </c>
      <c r="C26" s="17" t="s">
        <v>168</v>
      </c>
      <c r="D26" s="12" t="s">
        <v>49</v>
      </c>
      <c r="E26" s="16"/>
      <c r="F26" s="10" t="s">
        <v>35</v>
      </c>
      <c r="G26" s="159"/>
      <c r="H26" s="80"/>
    </row>
    <row r="27" spans="1:8" ht="24.5">
      <c r="A27" s="76">
        <f ca="1">$B$4+COUNTIF($A$6:A26,"*")*0.1</f>
        <v>4.0999999999999996</v>
      </c>
      <c r="B27" s="10">
        <f t="shared" si="2"/>
        <v>21</v>
      </c>
      <c r="C27" s="17" t="s">
        <v>169</v>
      </c>
      <c r="D27" s="12" t="s">
        <v>34</v>
      </c>
      <c r="E27" s="16"/>
      <c r="F27" s="10"/>
      <c r="G27" s="159"/>
      <c r="H27" s="80"/>
    </row>
    <row r="28" spans="1:8" ht="48.5">
      <c r="A28" s="76">
        <f ca="1">$B$4+COUNTIF($A$6:A27,"*")*0.1</f>
        <v>4.0999999999999996</v>
      </c>
      <c r="B28" s="10">
        <f t="shared" si="2"/>
        <v>22</v>
      </c>
      <c r="C28" s="17" t="s">
        <v>170</v>
      </c>
      <c r="D28" s="12" t="s">
        <v>49</v>
      </c>
      <c r="E28" s="16"/>
      <c r="F28" s="10" t="s">
        <v>35</v>
      </c>
      <c r="G28" s="15"/>
      <c r="H28" s="80"/>
    </row>
    <row r="29" spans="1:8" ht="24.5">
      <c r="A29" s="76">
        <f ca="1">$B$4+COUNTIF($A$6:A28,"*")*0.1</f>
        <v>4.0999999999999996</v>
      </c>
      <c r="B29" s="10">
        <f t="shared" si="2"/>
        <v>23</v>
      </c>
      <c r="C29" s="17" t="s">
        <v>171</v>
      </c>
      <c r="D29" s="12" t="s">
        <v>34</v>
      </c>
      <c r="E29" s="16"/>
      <c r="F29" s="10"/>
      <c r="G29" s="15"/>
      <c r="H29" s="80"/>
    </row>
    <row r="30" spans="1:8" ht="36.5">
      <c r="A30" s="76">
        <f ca="1">$B$4+COUNTIF($A$6:A29,"*")*0.1</f>
        <v>4.0999999999999996</v>
      </c>
      <c r="B30" s="10">
        <f t="shared" si="2"/>
        <v>24</v>
      </c>
      <c r="C30" s="17" t="s">
        <v>172</v>
      </c>
      <c r="D30" s="12" t="s">
        <v>164</v>
      </c>
      <c r="E30" s="16"/>
      <c r="F30" s="10" t="s">
        <v>35</v>
      </c>
      <c r="G30" s="15"/>
      <c r="H30" s="80"/>
    </row>
    <row r="31" spans="1:8" ht="39">
      <c r="A31" s="7" t="s">
        <v>26</v>
      </c>
      <c r="B31" s="8" t="s">
        <v>27</v>
      </c>
      <c r="C31" s="45" t="s">
        <v>173</v>
      </c>
      <c r="D31" s="7" t="s">
        <v>29</v>
      </c>
      <c r="E31" s="7" t="s">
        <v>30</v>
      </c>
      <c r="F31" s="7" t="s">
        <v>31</v>
      </c>
      <c r="G31" s="7" t="s">
        <v>32</v>
      </c>
      <c r="H31" s="80"/>
    </row>
    <row r="32" spans="1:8" ht="120">
      <c r="A32" s="76">
        <f ca="1">$B$4+COUNTIF($A$6:A31,"*")*0.1</f>
        <v>4.2</v>
      </c>
      <c r="B32" s="10">
        <v>1</v>
      </c>
      <c r="C32" s="36" t="s">
        <v>174</v>
      </c>
      <c r="D32" s="12" t="s">
        <v>34</v>
      </c>
      <c r="E32" s="66"/>
      <c r="F32" s="10" t="s">
        <v>35</v>
      </c>
      <c r="G32" s="47"/>
      <c r="H32" s="80"/>
    </row>
    <row r="33" spans="1:8">
      <c r="A33" s="76">
        <f ca="1">$B$4+COUNTIF($A$6:A32,"*")*0.1</f>
        <v>4.2</v>
      </c>
      <c r="B33" s="10">
        <f t="shared" ref="B33:B38" si="3">B32+1</f>
        <v>2</v>
      </c>
      <c r="C33" s="17" t="s">
        <v>175</v>
      </c>
      <c r="D33" s="12" t="s">
        <v>34</v>
      </c>
      <c r="E33" s="16"/>
      <c r="F33" s="10"/>
      <c r="G33" s="47"/>
      <c r="H33" s="80"/>
    </row>
    <row r="34" spans="1:8">
      <c r="A34" s="76">
        <f ca="1">$B$4+COUNTIF($A$6:A33,"*")*0.1</f>
        <v>4.2</v>
      </c>
      <c r="B34" s="10">
        <f t="shared" si="3"/>
        <v>3</v>
      </c>
      <c r="C34" s="36" t="s">
        <v>176</v>
      </c>
      <c r="D34" s="12" t="s">
        <v>34</v>
      </c>
      <c r="E34" s="16"/>
      <c r="F34" s="10"/>
      <c r="G34" s="47"/>
      <c r="H34" s="80"/>
    </row>
    <row r="35" spans="1:8" ht="24.5">
      <c r="A35" s="76">
        <f ca="1">$B$4+COUNTIF($A$6:A34,"*")*0.1</f>
        <v>4.2</v>
      </c>
      <c r="B35" s="10">
        <f t="shared" si="3"/>
        <v>4</v>
      </c>
      <c r="C35" s="17" t="s">
        <v>177</v>
      </c>
      <c r="D35" s="12" t="s">
        <v>63</v>
      </c>
      <c r="E35" s="16"/>
      <c r="F35" s="10" t="s">
        <v>35</v>
      </c>
      <c r="G35" s="47"/>
      <c r="H35" s="80"/>
    </row>
    <row r="36" spans="1:8">
      <c r="A36" s="76">
        <f ca="1">$B$4+COUNTIF($A$6:A35,"*")*0.1</f>
        <v>4.2</v>
      </c>
      <c r="B36" s="10">
        <f t="shared" si="3"/>
        <v>5</v>
      </c>
      <c r="C36" s="17" t="s">
        <v>178</v>
      </c>
      <c r="D36" s="12" t="s">
        <v>63</v>
      </c>
      <c r="E36" s="16"/>
      <c r="F36" s="10" t="s">
        <v>35</v>
      </c>
      <c r="G36" s="47"/>
      <c r="H36" s="80"/>
    </row>
    <row r="37" spans="1:8">
      <c r="A37" s="76">
        <f ca="1">$B$4+COUNTIF($A$6:A36,"*")*0.1</f>
        <v>4.2</v>
      </c>
      <c r="B37" s="10">
        <f>B36+1</f>
        <v>6</v>
      </c>
      <c r="C37" s="36" t="s">
        <v>179</v>
      </c>
      <c r="D37" s="12" t="s">
        <v>34</v>
      </c>
      <c r="E37" s="16"/>
      <c r="F37" s="10"/>
      <c r="G37" s="47"/>
      <c r="H37" s="80"/>
    </row>
    <row r="38" spans="1:8">
      <c r="A38" s="76">
        <f ca="1">$B$4+COUNTIF($A$6:A37,"*")*0.1</f>
        <v>4.2</v>
      </c>
      <c r="B38" s="10">
        <f t="shared" si="3"/>
        <v>7</v>
      </c>
      <c r="C38" s="36" t="s">
        <v>180</v>
      </c>
      <c r="D38" s="12" t="s">
        <v>34</v>
      </c>
      <c r="E38" s="16"/>
      <c r="F38" s="10"/>
      <c r="G38" s="47"/>
      <c r="H38" s="80"/>
    </row>
    <row r="39" spans="1:8" ht="24">
      <c r="A39" s="76">
        <f ca="1">$B$4+COUNTIF($A$6:A38,"*")*0.1</f>
        <v>4.2</v>
      </c>
      <c r="B39" s="10">
        <f t="shared" ref="B39:B48" si="4">B38+1</f>
        <v>8</v>
      </c>
      <c r="C39" s="36" t="s">
        <v>181</v>
      </c>
      <c r="D39" s="12" t="s">
        <v>49</v>
      </c>
      <c r="E39" s="16"/>
      <c r="F39" s="10" t="s">
        <v>35</v>
      </c>
      <c r="G39" s="159"/>
      <c r="H39" s="80"/>
    </row>
    <row r="40" spans="1:8">
      <c r="A40" s="76">
        <f ca="1">$B$4+COUNTIF($A$6:A39,"*")*0.1</f>
        <v>4.2</v>
      </c>
      <c r="B40" s="10">
        <f t="shared" si="4"/>
        <v>9</v>
      </c>
      <c r="C40" s="36" t="s">
        <v>182</v>
      </c>
      <c r="D40" s="12" t="s">
        <v>49</v>
      </c>
      <c r="F40" s="24" t="s">
        <v>35</v>
      </c>
      <c r="G40" s="159"/>
      <c r="H40" s="80"/>
    </row>
    <row r="41" spans="1:8" ht="24">
      <c r="A41" s="76">
        <f ca="1">$B$4+COUNTIF($A$6:A40,"*")*0.1</f>
        <v>4.2</v>
      </c>
      <c r="B41" s="10">
        <f t="shared" si="4"/>
        <v>10</v>
      </c>
      <c r="C41" s="11" t="s">
        <v>183</v>
      </c>
      <c r="D41" s="12" t="s">
        <v>34</v>
      </c>
      <c r="E41" s="16"/>
      <c r="F41" s="10"/>
      <c r="G41" s="47"/>
      <c r="H41" s="80"/>
    </row>
    <row r="42" spans="1:8">
      <c r="A42" s="76">
        <f ca="1">$B$4+COUNTIF($A$6:A41,"*")*0.1</f>
        <v>4.2</v>
      </c>
      <c r="B42" s="10">
        <f t="shared" si="4"/>
        <v>11</v>
      </c>
      <c r="C42" s="17" t="s">
        <v>184</v>
      </c>
      <c r="D42" s="12" t="s">
        <v>34</v>
      </c>
      <c r="E42" s="16"/>
      <c r="F42" s="10"/>
      <c r="G42" s="47"/>
      <c r="H42" s="80"/>
    </row>
    <row r="43" spans="1:8">
      <c r="A43" s="76">
        <f ca="1">$B$4+COUNTIF($A$6:A42,"*")*0.1</f>
        <v>4.2</v>
      </c>
      <c r="B43" s="10">
        <f t="shared" si="4"/>
        <v>12</v>
      </c>
      <c r="C43" s="17" t="s">
        <v>185</v>
      </c>
      <c r="D43" s="12" t="s">
        <v>34</v>
      </c>
      <c r="E43" s="16"/>
      <c r="F43" s="10" t="s">
        <v>35</v>
      </c>
      <c r="G43" s="47"/>
      <c r="H43" s="80"/>
    </row>
    <row r="44" spans="1:8" ht="36.5">
      <c r="A44" s="76">
        <f ca="1">$B$4+COUNTIF($A$6:A43,"*")*0.1</f>
        <v>4.2</v>
      </c>
      <c r="B44" s="10">
        <f t="shared" si="4"/>
        <v>13</v>
      </c>
      <c r="C44" s="17" t="s">
        <v>186</v>
      </c>
      <c r="D44" s="12" t="s">
        <v>34</v>
      </c>
      <c r="E44" s="16"/>
      <c r="F44" s="10"/>
      <c r="G44" s="47"/>
      <c r="H44" s="80"/>
    </row>
    <row r="45" spans="1:8">
      <c r="A45" s="76">
        <f ca="1">$B$4+COUNTIF($A$6:A44,"*")*0.1</f>
        <v>4.2</v>
      </c>
      <c r="B45" s="10">
        <f t="shared" si="4"/>
        <v>14</v>
      </c>
      <c r="C45" s="17" t="s">
        <v>187</v>
      </c>
      <c r="D45" s="12" t="s">
        <v>34</v>
      </c>
      <c r="E45" s="16"/>
      <c r="F45" s="10"/>
      <c r="G45" s="47"/>
      <c r="H45" s="80"/>
    </row>
    <row r="46" spans="1:8" ht="15.75" customHeight="1">
      <c r="A46" s="76">
        <f ca="1">$B$4+COUNTIF($A$6:A42,"*")*0.1</f>
        <v>4.2</v>
      </c>
      <c r="B46" s="10">
        <f t="shared" si="4"/>
        <v>15</v>
      </c>
      <c r="C46" s="17" t="s">
        <v>188</v>
      </c>
      <c r="D46" s="12" t="s">
        <v>34</v>
      </c>
      <c r="E46" s="16"/>
      <c r="F46" s="10"/>
      <c r="G46" s="47"/>
      <c r="H46" s="80"/>
    </row>
    <row r="47" spans="1:8">
      <c r="A47" s="76">
        <f ca="1">$B$4+COUNTIF($A$6:A43,"*")*0.1</f>
        <v>4.2</v>
      </c>
      <c r="B47" s="10">
        <f t="shared" si="4"/>
        <v>16</v>
      </c>
      <c r="C47" s="17" t="s">
        <v>189</v>
      </c>
      <c r="D47" s="12" t="s">
        <v>164</v>
      </c>
      <c r="E47" s="16"/>
      <c r="F47" s="10" t="s">
        <v>35</v>
      </c>
      <c r="G47" s="159"/>
      <c r="H47" s="80"/>
    </row>
    <row r="48" spans="1:8">
      <c r="A48" s="76">
        <f ca="1">$B$4+COUNTIF($A$6:A46,"*")*0.1</f>
        <v>4.2</v>
      </c>
      <c r="B48" s="10">
        <f t="shared" si="4"/>
        <v>17</v>
      </c>
      <c r="C48" s="17" t="s">
        <v>190</v>
      </c>
      <c r="D48" s="12" t="s">
        <v>34</v>
      </c>
      <c r="E48" s="16"/>
      <c r="F48" s="10"/>
      <c r="G48" s="47"/>
      <c r="H48" s="80"/>
    </row>
    <row r="49" spans="1:8">
      <c r="A49" s="76">
        <f ca="1">$B$4+COUNTIF($A$6:A48,"*")*0.1</f>
        <v>4.2</v>
      </c>
      <c r="B49" s="10">
        <f t="shared" ref="B49" si="5">B48+1</f>
        <v>18</v>
      </c>
      <c r="C49" s="17" t="s">
        <v>191</v>
      </c>
      <c r="D49" s="12" t="s">
        <v>34</v>
      </c>
      <c r="E49" s="16"/>
      <c r="F49" s="10"/>
      <c r="G49" s="47"/>
      <c r="H49" s="80"/>
    </row>
    <row r="50" spans="1:8" ht="24.5">
      <c r="A50" s="76">
        <f ca="1">$B$4+COUNTIF($A$6:A48,"*")*0.1</f>
        <v>4.2</v>
      </c>
      <c r="B50" s="10">
        <f>B49+1</f>
        <v>19</v>
      </c>
      <c r="C50" s="17" t="s">
        <v>192</v>
      </c>
      <c r="D50" s="12" t="s">
        <v>63</v>
      </c>
      <c r="E50" s="16"/>
      <c r="F50" s="10" t="s">
        <v>35</v>
      </c>
      <c r="G50" s="47"/>
      <c r="H50" s="80"/>
    </row>
    <row r="51" spans="1:8" ht="39">
      <c r="A51" s="7" t="s">
        <v>26</v>
      </c>
      <c r="B51" s="8" t="s">
        <v>27</v>
      </c>
      <c r="C51" s="45" t="s">
        <v>193</v>
      </c>
      <c r="D51" s="7" t="s">
        <v>29</v>
      </c>
      <c r="E51" s="7" t="s">
        <v>30</v>
      </c>
      <c r="F51" s="7" t="s">
        <v>31</v>
      </c>
      <c r="G51" s="7" t="s">
        <v>32</v>
      </c>
      <c r="H51" s="80"/>
    </row>
    <row r="52" spans="1:8" ht="24">
      <c r="A52" s="176">
        <f ca="1">$B$4+COUNTIF($A$6:A51,"*")*0.1</f>
        <v>4.3</v>
      </c>
      <c r="B52" s="10">
        <v>1</v>
      </c>
      <c r="C52" s="36" t="s">
        <v>194</v>
      </c>
      <c r="D52" s="64" t="s">
        <v>34</v>
      </c>
      <c r="E52" s="13"/>
      <c r="F52" s="50"/>
      <c r="G52" s="65"/>
      <c r="H52" s="80"/>
    </row>
    <row r="53" spans="1:8">
      <c r="A53" s="176">
        <f ca="1">$B$4+COUNTIF($A$6:A52,"*")*0.1</f>
        <v>4.3</v>
      </c>
      <c r="B53" s="10">
        <f t="shared" ref="B53:B55" si="6">B52+1</f>
        <v>2</v>
      </c>
      <c r="C53" s="53" t="s">
        <v>195</v>
      </c>
      <c r="D53" s="12" t="s">
        <v>34</v>
      </c>
      <c r="E53" s="16"/>
      <c r="F53" s="50"/>
      <c r="G53" s="65"/>
      <c r="H53" s="80"/>
    </row>
    <row r="54" spans="1:8" ht="24">
      <c r="A54" s="176">
        <f ca="1">$B$4+COUNTIF($A$6:A53,"*")*0.1</f>
        <v>4.3</v>
      </c>
      <c r="B54" s="10">
        <f t="shared" si="6"/>
        <v>3</v>
      </c>
      <c r="C54" s="53" t="s">
        <v>196</v>
      </c>
      <c r="D54" s="64" t="s">
        <v>34</v>
      </c>
      <c r="E54" s="13"/>
      <c r="F54" s="10"/>
      <c r="G54" s="65"/>
      <c r="H54" s="80"/>
    </row>
    <row r="55" spans="1:8">
      <c r="A55" s="176">
        <f ca="1">$B$4+COUNTIF($A$6:A54,"*")*0.1</f>
        <v>4.3</v>
      </c>
      <c r="B55" s="10">
        <f t="shared" si="6"/>
        <v>4</v>
      </c>
      <c r="C55" s="17" t="s">
        <v>197</v>
      </c>
      <c r="D55" s="12" t="s">
        <v>49</v>
      </c>
      <c r="E55" s="16"/>
      <c r="F55" s="10" t="s">
        <v>35</v>
      </c>
      <c r="G55" s="167"/>
      <c r="H55" s="80"/>
    </row>
    <row r="56" spans="1:8">
      <c r="A56" s="176">
        <f ca="1">$B$4+COUNTIF($A$6:A55,"*")*0.1</f>
        <v>4.3</v>
      </c>
      <c r="B56" s="10">
        <f t="shared" ref="B56:B64" si="7">B55+1</f>
        <v>5</v>
      </c>
      <c r="C56" s="17" t="s">
        <v>198</v>
      </c>
      <c r="D56" s="12" t="s">
        <v>49</v>
      </c>
      <c r="E56" s="16"/>
      <c r="F56" s="10" t="s">
        <v>35</v>
      </c>
      <c r="G56" s="47"/>
      <c r="H56" s="80"/>
    </row>
    <row r="57" spans="1:8" ht="60">
      <c r="A57" s="176">
        <f ca="1">$B$4+COUNTIF($A$6:A54,"*")*0.1</f>
        <v>4.3</v>
      </c>
      <c r="B57" s="10">
        <f t="shared" si="7"/>
        <v>6</v>
      </c>
      <c r="C57" s="36" t="s">
        <v>199</v>
      </c>
      <c r="D57" s="12" t="s">
        <v>34</v>
      </c>
      <c r="E57" s="16"/>
      <c r="F57" s="10" t="s">
        <v>35</v>
      </c>
      <c r="G57" s="65"/>
      <c r="H57" s="80"/>
    </row>
    <row r="58" spans="1:8" ht="36">
      <c r="A58" s="176">
        <f ca="1">$B$4+COUNTIF($A$6:A57,"*")*0.1</f>
        <v>4.3</v>
      </c>
      <c r="B58" s="10">
        <f t="shared" si="7"/>
        <v>7</v>
      </c>
      <c r="C58" s="53" t="s">
        <v>200</v>
      </c>
      <c r="D58" s="64" t="s">
        <v>63</v>
      </c>
      <c r="E58" s="16"/>
      <c r="F58" s="10" t="s">
        <v>35</v>
      </c>
      <c r="G58" s="65"/>
      <c r="H58" s="80"/>
    </row>
    <row r="59" spans="1:8" ht="36">
      <c r="A59" s="176">
        <f ca="1">$B$4+COUNTIF($A$6:A58,"*")*0.1</f>
        <v>4.3</v>
      </c>
      <c r="B59" s="10">
        <f t="shared" si="7"/>
        <v>8</v>
      </c>
      <c r="C59" s="36" t="s">
        <v>201</v>
      </c>
      <c r="D59" s="12" t="s">
        <v>34</v>
      </c>
      <c r="E59" s="16"/>
      <c r="F59" s="10"/>
      <c r="G59" s="65"/>
      <c r="H59" s="80"/>
    </row>
    <row r="60" spans="1:8" ht="60">
      <c r="A60" s="176">
        <f ca="1">$B$4+COUNTIF($A$6:A59,"*")*0.1</f>
        <v>4.3</v>
      </c>
      <c r="B60" s="10">
        <f t="shared" si="7"/>
        <v>9</v>
      </c>
      <c r="C60" s="173" t="s">
        <v>202</v>
      </c>
      <c r="D60" s="12" t="s">
        <v>164</v>
      </c>
      <c r="E60" s="16"/>
      <c r="F60" s="10" t="s">
        <v>35</v>
      </c>
      <c r="G60" s="65"/>
      <c r="H60" s="80"/>
    </row>
    <row r="61" spans="1:8">
      <c r="A61" s="176">
        <f ca="1">$B$4+COUNTIF($A$6:A60,"*")*0.1</f>
        <v>4.3</v>
      </c>
      <c r="B61" s="10">
        <f t="shared" si="7"/>
        <v>10</v>
      </c>
      <c r="C61" s="17" t="s">
        <v>203</v>
      </c>
      <c r="D61" s="12" t="s">
        <v>49</v>
      </c>
      <c r="E61" s="16"/>
      <c r="F61" s="50" t="s">
        <v>35</v>
      </c>
      <c r="G61" s="167"/>
      <c r="H61" s="80"/>
    </row>
    <row r="62" spans="1:8">
      <c r="A62" s="176">
        <f ca="1">$B$4+COUNTIF($A$6:A61,"*")*0.1</f>
        <v>4.3</v>
      </c>
      <c r="B62" s="10">
        <f t="shared" si="7"/>
        <v>11</v>
      </c>
      <c r="C62" s="17" t="s">
        <v>204</v>
      </c>
      <c r="D62" s="12" t="s">
        <v>34</v>
      </c>
      <c r="E62" s="16"/>
      <c r="F62" s="50" t="s">
        <v>35</v>
      </c>
      <c r="G62" s="65"/>
      <c r="H62" s="80"/>
    </row>
    <row r="63" spans="1:8">
      <c r="A63" s="176">
        <f ca="1">$B$4+COUNTIF($A$6:A61,"*")*0.1</f>
        <v>4.3</v>
      </c>
      <c r="B63" s="10">
        <f t="shared" si="7"/>
        <v>12</v>
      </c>
      <c r="C63" s="17" t="s">
        <v>205</v>
      </c>
      <c r="D63" s="12" t="s">
        <v>34</v>
      </c>
      <c r="E63" s="16"/>
      <c r="F63" s="50"/>
      <c r="G63" s="65"/>
      <c r="H63" s="80"/>
    </row>
    <row r="64" spans="1:8" ht="84.5">
      <c r="A64" s="176">
        <f ca="1">$B$4+COUNTIF($A$6:A62,"*")*0.1</f>
        <v>4.3</v>
      </c>
      <c r="B64" s="10">
        <f t="shared" si="7"/>
        <v>13</v>
      </c>
      <c r="C64" s="179" t="s">
        <v>206</v>
      </c>
      <c r="D64" s="12" t="s">
        <v>164</v>
      </c>
      <c r="E64" s="16"/>
      <c r="F64" s="50" t="s">
        <v>35</v>
      </c>
      <c r="G64" s="65"/>
      <c r="H64" s="80"/>
    </row>
    <row r="65" spans="1:8">
      <c r="A65" s="89"/>
      <c r="B65" s="90"/>
      <c r="C65" s="91"/>
      <c r="D65" s="92"/>
      <c r="E65" s="93"/>
      <c r="F65" s="93"/>
      <c r="G65" s="94"/>
      <c r="H65" s="80"/>
    </row>
    <row r="66" spans="1:8">
      <c r="A66" s="86"/>
      <c r="B66" s="86"/>
      <c r="C66" s="80"/>
      <c r="D66" s="80"/>
      <c r="E66" s="87"/>
      <c r="F66" s="87"/>
      <c r="G66" s="80"/>
      <c r="H66" s="80"/>
    </row>
    <row r="67" spans="1:8">
      <c r="A67" s="86"/>
      <c r="B67" s="86"/>
      <c r="C67" s="80"/>
      <c r="D67" s="80"/>
      <c r="E67" s="87"/>
      <c r="F67" s="87"/>
      <c r="G67" s="80"/>
      <c r="H67" s="80"/>
    </row>
  </sheetData>
  <conditionalFormatting sqref="E52:E64 E7:E30">
    <cfRule type="cellIs" dxfId="53" priority="25" operator="equal">
      <formula>"N"</formula>
    </cfRule>
    <cfRule type="cellIs" dxfId="52" priority="26" operator="equal">
      <formula>"J"</formula>
    </cfRule>
  </conditionalFormatting>
  <conditionalFormatting sqref="G7:G20 G23:G25 G28:G30 G52:G54 G57:G60 G62:G65">
    <cfRule type="endsWith" dxfId="51" priority="24" operator="endsWith" text="!">
      <formula>RIGHT(G7,LEN("!"))="!"</formula>
    </cfRule>
  </conditionalFormatting>
  <conditionalFormatting sqref="E65:F65">
    <cfRule type="cellIs" dxfId="50" priority="10" operator="equal">
      <formula>"N"</formula>
    </cfRule>
    <cfRule type="cellIs" dxfId="49" priority="11" operator="equal">
      <formula>"J"</formula>
    </cfRule>
  </conditionalFormatting>
  <dataValidations count="2">
    <dataValidation type="list" allowBlank="1" showInputMessage="1" showErrorMessage="1" sqref="D32:D50 D7:D30 D52:D65" xr:uid="{A24DEFAF-5924-4681-AC5D-83CCDB8CB263}">
      <formula1>"Eis,Wens (J/N), Wens (open), Vraag"</formula1>
    </dataValidation>
    <dataValidation type="list" allowBlank="1" showInputMessage="1" showErrorMessage="1" sqref="E65:F65 E52:E64 E7:E30" xr:uid="{1003BF2D-4DAA-423A-A2E5-D5828CE5C1DF}">
      <formula1>"J,N"</formula1>
    </dataValidation>
  </dataValidations>
  <pageMargins left="0.7" right="0.7" top="0.75" bottom="0.75" header="0.3" footer="0.3"/>
  <pageSetup paperSize="9" scale="61" fitToHeight="0" orientation="landscape" horizontalDpi="1200" verticalDpi="1200" r:id="rId1"/>
  <drawing r:id="rId2"/>
  <tableParts count="1">
    <tablePart r:id="rId3"/>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AE4462-F735-4CFF-A5C4-13A0713C99F2}">
  <dimension ref="A1:H17"/>
  <sheetViews>
    <sheetView zoomScaleNormal="100" workbookViewId="0">
      <selection activeCell="A2" sqref="A2"/>
    </sheetView>
  </sheetViews>
  <sheetFormatPr defaultColWidth="9.1796875" defaultRowHeight="14.5"/>
  <cols>
    <col min="1" max="1" width="6.7265625" customWidth="1"/>
    <col min="2" max="2" width="3.54296875" customWidth="1"/>
    <col min="3" max="3" width="72.7265625" customWidth="1"/>
    <col min="4" max="4" width="11.453125" customWidth="1"/>
    <col min="5" max="5" width="8.81640625" customWidth="1"/>
    <col min="6" max="6" width="10.54296875" customWidth="1"/>
    <col min="7" max="7" width="72.7265625" customWidth="1"/>
    <col min="8" max="8" width="2.453125" customWidth="1"/>
  </cols>
  <sheetData>
    <row r="1" spans="1:8" ht="24" customHeight="1">
      <c r="A1" s="1"/>
      <c r="B1" s="1"/>
      <c r="C1" s="2" t="s">
        <v>24</v>
      </c>
      <c r="D1" s="2"/>
      <c r="E1" s="3"/>
      <c r="F1" s="3"/>
      <c r="G1" s="80"/>
      <c r="H1" s="80"/>
    </row>
    <row r="2" spans="1:8" ht="21" customHeight="1">
      <c r="A2" s="1"/>
      <c r="B2" s="1"/>
      <c r="C2" s="4" t="str">
        <f>Overzicht!C2</f>
        <v>CT scanner</v>
      </c>
      <c r="D2" s="4"/>
      <c r="E2" s="3"/>
      <c r="F2" s="3"/>
      <c r="G2" s="80"/>
      <c r="H2" s="80"/>
    </row>
    <row r="3" spans="1:8">
      <c r="A3" s="86"/>
      <c r="B3" s="102"/>
      <c r="C3" s="80"/>
      <c r="D3" s="147"/>
      <c r="E3" s="81"/>
      <c r="F3" s="81"/>
      <c r="G3" s="80"/>
      <c r="H3" s="80"/>
    </row>
    <row r="4" spans="1:8" ht="21">
      <c r="A4" s="86"/>
      <c r="B4" s="103">
        <f ca="1">_xlfn.SHEET()-[2]Overzicht!A1</f>
        <v>5</v>
      </c>
      <c r="C4" s="82" t="str">
        <f>[2]Overzicht!C17</f>
        <v xml:space="preserve">Dosimetrie &amp; stralingshygiëne </v>
      </c>
      <c r="D4" s="147"/>
      <c r="E4" s="81"/>
      <c r="F4" s="81"/>
      <c r="G4" s="80"/>
      <c r="H4" s="80"/>
    </row>
    <row r="5" spans="1:8" ht="21">
      <c r="A5" s="86"/>
      <c r="B5" s="103"/>
      <c r="C5" s="82"/>
      <c r="D5" s="147"/>
      <c r="E5" s="81"/>
      <c r="F5" s="81"/>
      <c r="G5" s="80"/>
      <c r="H5" s="80"/>
    </row>
    <row r="6" spans="1:8" s="6" customFormat="1" ht="38.25" customHeight="1">
      <c r="A6" s="7" t="s">
        <v>26</v>
      </c>
      <c r="B6" s="8" t="s">
        <v>27</v>
      </c>
      <c r="C6" s="7" t="s">
        <v>207</v>
      </c>
      <c r="D6" s="7" t="s">
        <v>29</v>
      </c>
      <c r="E6" s="7" t="s">
        <v>30</v>
      </c>
      <c r="F6" s="7" t="s">
        <v>31</v>
      </c>
      <c r="G6" s="7" t="s">
        <v>32</v>
      </c>
      <c r="H6" s="87"/>
    </row>
    <row r="7" spans="1:8" ht="24">
      <c r="A7" s="148">
        <f t="shared" ref="A7:A14" ca="1" si="0">$B$4+0.1</f>
        <v>5.0999999999999996</v>
      </c>
      <c r="B7" s="10">
        <v>1</v>
      </c>
      <c r="C7" s="11" t="s">
        <v>208</v>
      </c>
      <c r="D7" s="41" t="s">
        <v>34</v>
      </c>
      <c r="E7" s="13"/>
      <c r="F7" s="10"/>
      <c r="G7" s="15"/>
      <c r="H7" s="80"/>
    </row>
    <row r="8" spans="1:8">
      <c r="A8" s="148">
        <f t="shared" ca="1" si="0"/>
        <v>5.0999999999999996</v>
      </c>
      <c r="B8" s="10">
        <f t="shared" ref="B8:B14" si="1">B7+1</f>
        <v>2</v>
      </c>
      <c r="C8" s="149" t="s">
        <v>209</v>
      </c>
      <c r="D8" s="150" t="s">
        <v>34</v>
      </c>
      <c r="E8" s="13"/>
      <c r="F8" s="10"/>
      <c r="G8" s="15"/>
      <c r="H8" s="80"/>
    </row>
    <row r="9" spans="1:8" ht="48">
      <c r="A9" s="148">
        <f t="shared" ca="1" si="0"/>
        <v>5.0999999999999996</v>
      </c>
      <c r="B9" s="10">
        <f>B8+1</f>
        <v>3</v>
      </c>
      <c r="C9" s="149" t="s">
        <v>210</v>
      </c>
      <c r="D9" s="41" t="s">
        <v>34</v>
      </c>
      <c r="E9" s="13"/>
      <c r="F9" s="10" t="s">
        <v>35</v>
      </c>
      <c r="G9" s="15"/>
      <c r="H9" s="80"/>
    </row>
    <row r="10" spans="1:8">
      <c r="A10" s="148">
        <f t="shared" ca="1" si="0"/>
        <v>5.0999999999999996</v>
      </c>
      <c r="B10" s="10">
        <f t="shared" si="1"/>
        <v>4</v>
      </c>
      <c r="C10" s="149" t="s">
        <v>211</v>
      </c>
      <c r="D10" s="41" t="s">
        <v>34</v>
      </c>
      <c r="E10" s="21"/>
      <c r="F10" s="10"/>
      <c r="G10" s="15"/>
      <c r="H10" s="80"/>
    </row>
    <row r="11" spans="1:8" ht="36">
      <c r="A11" s="148">
        <f t="shared" ca="1" si="0"/>
        <v>5.0999999999999996</v>
      </c>
      <c r="B11" s="10">
        <f t="shared" si="1"/>
        <v>5</v>
      </c>
      <c r="C11" s="149" t="s">
        <v>212</v>
      </c>
      <c r="D11" s="41" t="s">
        <v>34</v>
      </c>
      <c r="E11" s="21"/>
      <c r="F11" s="10" t="s">
        <v>35</v>
      </c>
      <c r="G11" s="15"/>
      <c r="H11" s="80"/>
    </row>
    <row r="12" spans="1:8" ht="24">
      <c r="A12" s="148">
        <f t="shared" ca="1" si="0"/>
        <v>5.0999999999999996</v>
      </c>
      <c r="B12" s="10">
        <f t="shared" si="1"/>
        <v>6</v>
      </c>
      <c r="C12" s="149" t="s">
        <v>213</v>
      </c>
      <c r="D12" s="41" t="s">
        <v>49</v>
      </c>
      <c r="E12" s="21"/>
      <c r="F12" s="10" t="s">
        <v>35</v>
      </c>
      <c r="G12" s="15"/>
      <c r="H12" s="80"/>
    </row>
    <row r="13" spans="1:8" ht="24">
      <c r="A13" s="148">
        <f t="shared" ca="1" si="0"/>
        <v>5.0999999999999996</v>
      </c>
      <c r="B13" s="10">
        <f t="shared" si="1"/>
        <v>7</v>
      </c>
      <c r="C13" s="149" t="s">
        <v>214</v>
      </c>
      <c r="D13" s="41" t="s">
        <v>49</v>
      </c>
      <c r="E13" s="21"/>
      <c r="F13" s="10" t="s">
        <v>35</v>
      </c>
      <c r="G13" s="15"/>
      <c r="H13" s="80"/>
    </row>
    <row r="14" spans="1:8" ht="36">
      <c r="A14" s="151">
        <f t="shared" ca="1" si="0"/>
        <v>5.0999999999999996</v>
      </c>
      <c r="B14" s="10">
        <f t="shared" si="1"/>
        <v>8</v>
      </c>
      <c r="C14" s="149" t="s">
        <v>215</v>
      </c>
      <c r="D14" s="41" t="s">
        <v>34</v>
      </c>
      <c r="E14" s="21"/>
      <c r="F14" s="10"/>
      <c r="G14" s="15"/>
      <c r="H14" s="80"/>
    </row>
    <row r="15" spans="1:8">
      <c r="A15" s="80"/>
      <c r="B15" s="80"/>
      <c r="C15" s="80"/>
      <c r="D15" s="80"/>
      <c r="E15" s="80"/>
      <c r="F15" s="80"/>
      <c r="G15" s="80"/>
      <c r="H15" s="80"/>
    </row>
    <row r="16" spans="1:8">
      <c r="A16" s="80"/>
      <c r="B16" s="80"/>
      <c r="C16" s="80"/>
      <c r="D16" s="80"/>
      <c r="E16" s="80"/>
      <c r="F16" s="80"/>
      <c r="G16" s="80"/>
      <c r="H16" s="80"/>
    </row>
    <row r="17" spans="1:8">
      <c r="A17" s="80"/>
      <c r="B17" s="80"/>
      <c r="C17" s="80"/>
      <c r="D17" s="80"/>
      <c r="E17" s="80"/>
      <c r="F17" s="80"/>
      <c r="G17" s="80"/>
      <c r="H17" s="80"/>
    </row>
  </sheetData>
  <conditionalFormatting sqref="E7:E14">
    <cfRule type="cellIs" dxfId="39" priority="2" operator="equal">
      <formula>"N"</formula>
    </cfRule>
    <cfRule type="cellIs" dxfId="38" priority="3" operator="equal">
      <formula>"J"</formula>
    </cfRule>
  </conditionalFormatting>
  <conditionalFormatting sqref="G7:G14">
    <cfRule type="endsWith" dxfId="37" priority="1" operator="endsWith" text="!">
      <formula>RIGHT(G7,LEN("!"))="!"</formula>
    </cfRule>
  </conditionalFormatting>
  <dataValidations count="2">
    <dataValidation type="list" allowBlank="1" showInputMessage="1" showErrorMessage="1" sqref="E7:E14" xr:uid="{35FEC90D-70E3-4172-9E78-8C7D84287927}">
      <formula1>"J,N"</formula1>
    </dataValidation>
    <dataValidation type="list" allowBlank="1" showInputMessage="1" showErrorMessage="1" sqref="D7:D14" xr:uid="{F6A1A786-6657-4534-9A39-A539ED9C56ED}">
      <formula1>"Eis,Wens (J/N), Wens (open), Vraag"</formula1>
    </dataValidation>
  </dataValidations>
  <pageMargins left="0.7" right="0.7" top="0.75" bottom="0.75" header="0.3" footer="0.3"/>
  <pageSetup paperSize="8" orientation="landscape" r:id="rId1"/>
  <drawing r:id="rId2"/>
  <tableParts count="1">
    <tablePart r:id="rId3"/>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8B4791-3AB9-4B9D-90CA-A3972A1B25D5}">
  <dimension ref="A1:H36"/>
  <sheetViews>
    <sheetView zoomScaleNormal="100" workbookViewId="0">
      <selection activeCell="A2" sqref="A2"/>
    </sheetView>
  </sheetViews>
  <sheetFormatPr defaultColWidth="9" defaultRowHeight="14.5"/>
  <cols>
    <col min="1" max="1" width="6.7265625" style="5" customWidth="1"/>
    <col min="2" max="2" width="3.54296875" style="5" customWidth="1"/>
    <col min="3" max="3" width="72.7265625" customWidth="1"/>
    <col min="4" max="4" width="11.1796875" customWidth="1"/>
    <col min="5" max="6" width="11.453125" customWidth="1"/>
    <col min="7" max="8" width="72.7265625" customWidth="1"/>
    <col min="9" max="9" width="2.453125" customWidth="1"/>
  </cols>
  <sheetData>
    <row r="1" spans="1:8" ht="24" customHeight="1">
      <c r="A1" s="1"/>
      <c r="B1" s="1"/>
      <c r="C1" s="2" t="s">
        <v>24</v>
      </c>
      <c r="D1" s="26"/>
      <c r="E1" s="2"/>
      <c r="F1" s="2"/>
      <c r="G1" s="80"/>
      <c r="H1" s="80"/>
    </row>
    <row r="2" spans="1:8" ht="21" customHeight="1">
      <c r="A2" s="1"/>
      <c r="B2" s="1"/>
      <c r="C2" s="4" t="str">
        <f>Overzicht!C2</f>
        <v>CT scanner</v>
      </c>
      <c r="D2" s="27"/>
      <c r="E2" s="4"/>
      <c r="F2" s="4"/>
      <c r="G2" s="80"/>
      <c r="H2" s="80"/>
    </row>
    <row r="3" spans="1:8">
      <c r="A3" s="86"/>
      <c r="B3" s="86"/>
      <c r="C3" s="80"/>
      <c r="D3" s="80"/>
      <c r="E3" s="80"/>
      <c r="F3" s="80"/>
      <c r="G3" s="81"/>
      <c r="H3" s="80"/>
    </row>
    <row r="4" spans="1:8" ht="21">
      <c r="A4" s="88"/>
      <c r="B4" s="104">
        <f ca="1">_xlfn.SHEET()-Overzicht!A1</f>
        <v>6</v>
      </c>
      <c r="C4" s="82" t="str">
        <f>Overzicht!C18</f>
        <v>Acceptatie, onderhoud &amp; training</v>
      </c>
      <c r="D4" s="80"/>
      <c r="E4" s="80"/>
      <c r="F4" s="80"/>
      <c r="G4" s="81"/>
      <c r="H4" s="80"/>
    </row>
    <row r="5" spans="1:8">
      <c r="A5" s="86"/>
      <c r="B5" s="86"/>
      <c r="C5" s="80"/>
      <c r="D5" s="80"/>
      <c r="E5" s="80"/>
      <c r="F5" s="80"/>
      <c r="G5" s="81"/>
      <c r="H5" s="80"/>
    </row>
    <row r="6" spans="1:8" s="6" customFormat="1" ht="38.25" customHeight="1">
      <c r="A6" s="7" t="s">
        <v>26</v>
      </c>
      <c r="B6" s="46" t="s">
        <v>27</v>
      </c>
      <c r="C6" s="45" t="s">
        <v>216</v>
      </c>
      <c r="D6" s="45" t="s">
        <v>29</v>
      </c>
      <c r="E6" s="45" t="s">
        <v>30</v>
      </c>
      <c r="F6" s="44" t="s">
        <v>31</v>
      </c>
      <c r="G6" s="44" t="s">
        <v>32</v>
      </c>
      <c r="H6" s="87"/>
    </row>
    <row r="7" spans="1:8" ht="24">
      <c r="A7" s="49">
        <f t="shared" ref="A7" ca="1" si="0">B$4+0.1</f>
        <v>6.1</v>
      </c>
      <c r="B7" s="10">
        <v>1</v>
      </c>
      <c r="C7" s="51" t="s">
        <v>217</v>
      </c>
      <c r="D7" s="50" t="s">
        <v>34</v>
      </c>
      <c r="E7" s="50"/>
      <c r="F7" s="50"/>
      <c r="G7" s="47"/>
      <c r="H7" s="80"/>
    </row>
    <row r="8" spans="1:8" s="52" customFormat="1" ht="39">
      <c r="A8" s="7" t="s">
        <v>26</v>
      </c>
      <c r="B8" s="46" t="s">
        <v>27</v>
      </c>
      <c r="C8" s="45" t="s">
        <v>218</v>
      </c>
      <c r="D8" s="45" t="s">
        <v>29</v>
      </c>
      <c r="E8" s="45" t="s">
        <v>30</v>
      </c>
      <c r="F8" s="44" t="s">
        <v>31</v>
      </c>
      <c r="G8" s="44" t="s">
        <v>32</v>
      </c>
      <c r="H8" s="105"/>
    </row>
    <row r="9" spans="1:8">
      <c r="A9" s="49">
        <f ca="1">B$4+0.2</f>
        <v>6.2</v>
      </c>
      <c r="B9" s="10">
        <v>1</v>
      </c>
      <c r="C9" s="51" t="s">
        <v>219</v>
      </c>
      <c r="D9" s="50" t="s">
        <v>34</v>
      </c>
      <c r="E9" s="13"/>
      <c r="F9" s="10"/>
      <c r="G9" s="47"/>
      <c r="H9" s="80"/>
    </row>
    <row r="10" spans="1:8" ht="96">
      <c r="A10" s="49">
        <f t="shared" ref="A10:A12" ca="1" si="1">B$4+0.2</f>
        <v>6.2</v>
      </c>
      <c r="B10" s="10">
        <v>2</v>
      </c>
      <c r="C10" s="51" t="s">
        <v>220</v>
      </c>
      <c r="D10" s="50" t="s">
        <v>34</v>
      </c>
      <c r="E10" s="13"/>
      <c r="F10" s="10"/>
      <c r="G10" s="47"/>
      <c r="H10" s="80"/>
    </row>
    <row r="11" spans="1:8">
      <c r="A11" s="49">
        <f t="shared" ca="1" si="1"/>
        <v>6.2</v>
      </c>
      <c r="B11" s="10">
        <f t="shared" ref="B11:B12" si="2">B10+1</f>
        <v>3</v>
      </c>
      <c r="C11" s="51" t="s">
        <v>221</v>
      </c>
      <c r="D11" s="50" t="s">
        <v>34</v>
      </c>
      <c r="E11" s="13"/>
      <c r="F11" s="10"/>
      <c r="G11" s="47"/>
      <c r="H11" s="80"/>
    </row>
    <row r="12" spans="1:8" ht="48">
      <c r="A12" s="177">
        <f t="shared" ca="1" si="1"/>
        <v>6.2</v>
      </c>
      <c r="B12" s="10">
        <f t="shared" si="2"/>
        <v>4</v>
      </c>
      <c r="C12" s="36" t="s">
        <v>222</v>
      </c>
      <c r="D12" s="50" t="s">
        <v>34</v>
      </c>
      <c r="E12" s="41"/>
      <c r="F12" s="10"/>
      <c r="G12" s="47"/>
      <c r="H12" s="80"/>
    </row>
    <row r="13" spans="1:8">
      <c r="A13" s="80"/>
      <c r="B13" s="86"/>
      <c r="C13" s="106"/>
      <c r="D13" s="92"/>
      <c r="E13" s="93"/>
      <c r="F13" s="93"/>
      <c r="G13" s="85"/>
      <c r="H13" s="94"/>
    </row>
    <row r="14" spans="1:8">
      <c r="A14" s="80"/>
      <c r="B14" s="80"/>
      <c r="C14" s="80"/>
      <c r="D14" s="80"/>
      <c r="E14" s="80"/>
      <c r="F14" s="80"/>
      <c r="G14" s="80"/>
      <c r="H14" s="80"/>
    </row>
    <row r="15" spans="1:8">
      <c r="A15" s="80"/>
      <c r="B15" s="80"/>
      <c r="C15" s="80"/>
      <c r="D15" s="80"/>
      <c r="E15" s="80"/>
      <c r="F15" s="80"/>
      <c r="G15" s="80"/>
      <c r="H15" s="80"/>
    </row>
    <row r="16" spans="1:8">
      <c r="A16" s="80"/>
      <c r="B16" s="80"/>
      <c r="C16" s="80"/>
      <c r="D16" s="80"/>
      <c r="E16" s="80"/>
      <c r="F16" s="80"/>
      <c r="G16" s="80"/>
    </row>
    <row r="17" spans="1:8">
      <c r="A17"/>
      <c r="B17"/>
    </row>
    <row r="18" spans="1:8">
      <c r="A18"/>
      <c r="B18"/>
    </row>
    <row r="19" spans="1:8">
      <c r="A19"/>
      <c r="B19"/>
    </row>
    <row r="20" spans="1:8">
      <c r="A20"/>
      <c r="B20"/>
    </row>
    <row r="21" spans="1:8">
      <c r="A21"/>
      <c r="B21"/>
    </row>
    <row r="22" spans="1:8">
      <c r="A22"/>
      <c r="B22"/>
    </row>
    <row r="23" spans="1:8">
      <c r="A23"/>
      <c r="B23"/>
    </row>
    <row r="24" spans="1:8">
      <c r="A24"/>
      <c r="B24"/>
    </row>
    <row r="25" spans="1:8">
      <c r="A25"/>
      <c r="B25"/>
    </row>
    <row r="26" spans="1:8">
      <c r="A26"/>
      <c r="B26"/>
    </row>
    <row r="27" spans="1:8">
      <c r="A27"/>
      <c r="B27"/>
    </row>
    <row r="28" spans="1:8" s="21" customFormat="1">
      <c r="B28"/>
      <c r="C28" s="22"/>
      <c r="D28"/>
      <c r="E28"/>
      <c r="F28"/>
      <c r="G28"/>
      <c r="H28"/>
    </row>
    <row r="29" spans="1:8" s="21" customFormat="1" ht="12"/>
    <row r="30" spans="1:8" s="21" customFormat="1" ht="12"/>
    <row r="31" spans="1:8" s="21" customFormat="1" ht="12"/>
    <row r="32" spans="1:8" s="21" customFormat="1" ht="12"/>
    <row r="33" spans="1:8" s="21" customFormat="1" ht="12"/>
    <row r="34" spans="1:8" s="21" customFormat="1" ht="12"/>
    <row r="35" spans="1:8">
      <c r="A35"/>
      <c r="B35" s="21"/>
      <c r="C35" s="21"/>
      <c r="D35" s="21"/>
      <c r="E35" s="21"/>
      <c r="F35" s="21"/>
      <c r="G35" s="21"/>
      <c r="H35" s="21"/>
    </row>
    <row r="36" spans="1:8">
      <c r="B36"/>
    </row>
  </sheetData>
  <conditionalFormatting sqref="G13 E7 E9:E12">
    <cfRule type="cellIs" dxfId="25" priority="7" operator="equal">
      <formula>"N"</formula>
    </cfRule>
    <cfRule type="cellIs" dxfId="24" priority="8" operator="equal">
      <formula>"J"</formula>
    </cfRule>
  </conditionalFormatting>
  <conditionalFormatting sqref="H13 G7 G9:G12">
    <cfRule type="endsWith" dxfId="23" priority="6" operator="endsWith" text="!">
      <formula>RIGHT(G7,LEN("!"))="!"</formula>
    </cfRule>
  </conditionalFormatting>
  <dataValidations count="3">
    <dataValidation type="list" allowBlank="1" showInputMessage="1" showErrorMessage="1" sqref="D7 D9:D12" xr:uid="{9CC2531C-5824-47BB-840D-1398B7DBAA98}">
      <formula1>"Eis,Wens (J/N), Wens (open), Vraag"</formula1>
    </dataValidation>
    <dataValidation type="list" allowBlank="1" showInputMessage="1" showErrorMessage="1" sqref="G13 E7 E9:E12" xr:uid="{C59EA465-1448-4CE6-816D-5E3616E5BB17}">
      <formula1>"J,N"</formula1>
    </dataValidation>
    <dataValidation type="list" allowBlank="1" showInputMessage="1" showErrorMessage="1" sqref="E13:F13" xr:uid="{B7CF03AA-987A-4177-B5E8-C60836DFFF54}">
      <formula1>"Eis, Vraag, Wens"</formula1>
    </dataValidation>
  </dataValidations>
  <pageMargins left="0.7" right="0.7" top="0.75" bottom="0.75" header="0.3" footer="0.3"/>
  <pageSetup paperSize="8" orientation="landscape" horizontalDpi="1200" verticalDpi="1200" r:id="rId1"/>
  <drawing r:id="rId2"/>
  <tableParts count="1">
    <tablePart r:id="rId3"/>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C04424-3B00-4B94-8BFA-A0117B5F4A38}">
  <sheetPr>
    <pageSetUpPr fitToPage="1"/>
  </sheetPr>
  <dimension ref="A1:H51"/>
  <sheetViews>
    <sheetView zoomScaleNormal="100" workbookViewId="0">
      <selection activeCell="A2" sqref="A2"/>
    </sheetView>
  </sheetViews>
  <sheetFormatPr defaultColWidth="9.1796875" defaultRowHeight="14.5"/>
  <cols>
    <col min="1" max="1" width="6.7265625" customWidth="1"/>
    <col min="2" max="2" width="8.26953125" style="55" customWidth="1"/>
    <col min="3" max="3" width="72.7265625" customWidth="1"/>
    <col min="4" max="4" width="11.1796875" customWidth="1"/>
    <col min="5" max="5" width="11.453125" customWidth="1"/>
    <col min="6" max="6" width="13.453125" customWidth="1"/>
    <col min="7" max="8" width="72.7265625" customWidth="1"/>
    <col min="9" max="9" width="2.453125" customWidth="1"/>
  </cols>
  <sheetData>
    <row r="1" spans="1:8" ht="24" customHeight="1">
      <c r="A1" s="1"/>
      <c r="B1" s="54"/>
      <c r="C1" s="2" t="s">
        <v>24</v>
      </c>
      <c r="D1" s="26"/>
      <c r="E1" s="2"/>
      <c r="F1" s="2"/>
      <c r="G1" s="80"/>
      <c r="H1" s="80"/>
    </row>
    <row r="2" spans="1:8" ht="21.65" customHeight="1">
      <c r="A2" s="1"/>
      <c r="B2" s="54"/>
      <c r="C2" s="4" t="str">
        <f>Overzicht!C2</f>
        <v>CT scanner</v>
      </c>
      <c r="D2" s="27"/>
      <c r="E2" s="4"/>
      <c r="F2" s="4"/>
      <c r="G2" s="81"/>
      <c r="H2" s="80"/>
    </row>
    <row r="3" spans="1:8" ht="15" customHeight="1">
      <c r="A3" s="80"/>
      <c r="B3" s="107"/>
      <c r="C3" s="80"/>
      <c r="D3" s="80"/>
      <c r="E3" s="81"/>
      <c r="F3" s="81"/>
      <c r="G3" s="80"/>
      <c r="H3" s="80"/>
    </row>
    <row r="4" spans="1:8" ht="21">
      <c r="A4" s="80"/>
      <c r="B4" s="108">
        <f ca="1">_xlfn.SHEET()-Overzicht!A1</f>
        <v>7</v>
      </c>
      <c r="C4" s="84" t="str">
        <f>Overzicht!C19</f>
        <v>Mens, milieu &amp; maatschappij</v>
      </c>
      <c r="D4" s="82"/>
      <c r="E4" s="87"/>
      <c r="F4" s="80"/>
      <c r="G4" s="81"/>
      <c r="H4" s="80"/>
    </row>
    <row r="5" spans="1:8" ht="21">
      <c r="A5" s="80"/>
      <c r="B5" s="108"/>
      <c r="C5" s="84"/>
      <c r="D5" s="80"/>
      <c r="E5" s="80"/>
      <c r="F5" s="80"/>
      <c r="G5" s="81"/>
      <c r="H5" s="80"/>
    </row>
    <row r="6" spans="1:8" s="6" customFormat="1" ht="38.25" customHeight="1">
      <c r="A6" s="7" t="s">
        <v>26</v>
      </c>
      <c r="B6" s="8" t="s">
        <v>27</v>
      </c>
      <c r="C6" s="7" t="s">
        <v>223</v>
      </c>
      <c r="D6" s="7" t="s">
        <v>29</v>
      </c>
      <c r="E6" s="7" t="s">
        <v>30</v>
      </c>
      <c r="F6" s="7" t="s">
        <v>31</v>
      </c>
      <c r="G6" s="7" t="s">
        <v>32</v>
      </c>
      <c r="H6" s="87"/>
    </row>
    <row r="7" spans="1:8" ht="24">
      <c r="A7" s="42">
        <f ca="1">$B$4+COUNTIF($A$6:A6,"*")*0.1</f>
        <v>7.1</v>
      </c>
      <c r="B7" s="56">
        <v>1</v>
      </c>
      <c r="C7" s="51" t="s">
        <v>224</v>
      </c>
      <c r="D7" s="10" t="s">
        <v>34</v>
      </c>
      <c r="E7" s="13"/>
      <c r="F7" s="10"/>
      <c r="G7" s="13"/>
      <c r="H7" s="80"/>
    </row>
    <row r="8" spans="1:8" ht="48">
      <c r="A8" s="42">
        <f ca="1">$B$4+COUNTIF($A$6:A7,"*")*0.1</f>
        <v>7.1</v>
      </c>
      <c r="B8" s="56">
        <f>B7+1</f>
        <v>2</v>
      </c>
      <c r="C8" s="51" t="s">
        <v>225</v>
      </c>
      <c r="D8" s="10" t="s">
        <v>34</v>
      </c>
      <c r="E8" s="13"/>
      <c r="F8" s="10" t="s">
        <v>35</v>
      </c>
      <c r="G8" s="13"/>
      <c r="H8" s="80"/>
    </row>
    <row r="9" spans="1:8" ht="24">
      <c r="A9" s="42">
        <f ca="1">$B$4+COUNTIF($A$6:A8,"*")*0.1</f>
        <v>7.1</v>
      </c>
      <c r="B9" s="56">
        <f t="shared" ref="B9:B12" si="0">B8+1</f>
        <v>3</v>
      </c>
      <c r="C9" s="51" t="s">
        <v>226</v>
      </c>
      <c r="D9" s="10" t="s">
        <v>34</v>
      </c>
      <c r="E9" s="13"/>
      <c r="F9" s="10"/>
      <c r="G9" s="13"/>
      <c r="H9" s="80"/>
    </row>
    <row r="10" spans="1:8" ht="24">
      <c r="A10" s="42">
        <f ca="1">$B$4+COUNTIF($A$6:A9,"*")*0.1</f>
        <v>7.1</v>
      </c>
      <c r="B10" s="56">
        <f t="shared" si="0"/>
        <v>4</v>
      </c>
      <c r="C10" s="51" t="s">
        <v>227</v>
      </c>
      <c r="D10" s="41" t="s">
        <v>34</v>
      </c>
      <c r="E10" s="13"/>
      <c r="F10" s="10" t="s">
        <v>35</v>
      </c>
      <c r="G10" s="57"/>
      <c r="H10" s="80"/>
    </row>
    <row r="11" spans="1:8">
      <c r="A11" s="42">
        <f ca="1">$B$4+COUNTIF($A$6:A10,"*")*0.1</f>
        <v>7.1</v>
      </c>
      <c r="B11" s="56">
        <f t="shared" si="0"/>
        <v>5</v>
      </c>
      <c r="C11" s="51" t="s">
        <v>228</v>
      </c>
      <c r="D11" s="13" t="s">
        <v>34</v>
      </c>
      <c r="E11" s="13"/>
      <c r="F11" s="10"/>
      <c r="G11" s="13"/>
      <c r="H11" s="80"/>
    </row>
    <row r="12" spans="1:8">
      <c r="A12" s="42">
        <f ca="1">$B$4+COUNTIF($A$6:A11,"*")*0.1</f>
        <v>7.1</v>
      </c>
      <c r="B12" s="56">
        <f t="shared" si="0"/>
        <v>6</v>
      </c>
      <c r="C12" s="51" t="s">
        <v>229</v>
      </c>
      <c r="D12" s="13" t="s">
        <v>34</v>
      </c>
      <c r="E12" s="13"/>
      <c r="F12" s="10"/>
      <c r="G12" s="13"/>
      <c r="H12" s="80"/>
    </row>
    <row r="13" spans="1:8">
      <c r="A13" s="42">
        <f ca="1">$B$4+COUNTIF($A$6:A12,"*")*0.1</f>
        <v>7.1</v>
      </c>
      <c r="B13" s="56">
        <f>B12+1</f>
        <v>7</v>
      </c>
      <c r="C13" s="51" t="s">
        <v>230</v>
      </c>
      <c r="D13" s="170" t="s">
        <v>34</v>
      </c>
      <c r="E13" s="13"/>
      <c r="F13" s="10"/>
      <c r="G13" s="13"/>
      <c r="H13" s="80"/>
    </row>
    <row r="14" spans="1:8" ht="48">
      <c r="A14" s="42">
        <f ca="1">$B$4+COUNTIF($A$6:A13,"*")*0.1</f>
        <v>7.1</v>
      </c>
      <c r="B14" s="56">
        <f>B13+1</f>
        <v>8</v>
      </c>
      <c r="C14" s="51" t="s">
        <v>231</v>
      </c>
      <c r="D14" s="171" t="s">
        <v>34</v>
      </c>
      <c r="E14" s="13"/>
      <c r="F14" s="10" t="s">
        <v>35</v>
      </c>
      <c r="G14" s="13"/>
      <c r="H14" s="80"/>
    </row>
    <row r="15" spans="1:8" ht="36">
      <c r="A15" s="42">
        <f ca="1">$B$4+COUNTIF($A$6:A14,"*")*0.1</f>
        <v>7.1</v>
      </c>
      <c r="B15" s="56">
        <f>B14+1</f>
        <v>9</v>
      </c>
      <c r="C15" s="51" t="s">
        <v>232</v>
      </c>
      <c r="D15" s="172" t="s">
        <v>34</v>
      </c>
      <c r="E15" s="13"/>
      <c r="F15" s="10" t="s">
        <v>35</v>
      </c>
      <c r="G15" s="13"/>
      <c r="H15" s="80"/>
    </row>
    <row r="16" spans="1:8" s="6" customFormat="1" ht="39">
      <c r="A16" s="7" t="s">
        <v>26</v>
      </c>
      <c r="B16" s="8" t="s">
        <v>27</v>
      </c>
      <c r="C16" s="7" t="s">
        <v>233</v>
      </c>
      <c r="D16" s="7" t="s">
        <v>29</v>
      </c>
      <c r="E16" s="7" t="s">
        <v>30</v>
      </c>
      <c r="F16" s="7" t="s">
        <v>31</v>
      </c>
      <c r="G16" s="7" t="s">
        <v>32</v>
      </c>
      <c r="H16" s="87"/>
    </row>
    <row r="17" spans="1:8" ht="84">
      <c r="A17" s="42">
        <f ca="1">$B$4+COUNTIF($A$6:A16,"*")*0.1</f>
        <v>7.2</v>
      </c>
      <c r="B17" s="10">
        <v>1</v>
      </c>
      <c r="C17" s="51" t="s">
        <v>234</v>
      </c>
      <c r="D17" s="50" t="s">
        <v>34</v>
      </c>
      <c r="E17" s="13"/>
      <c r="F17" s="10" t="s">
        <v>35</v>
      </c>
      <c r="G17" s="15"/>
      <c r="H17" s="80"/>
    </row>
    <row r="18" spans="1:8" ht="120">
      <c r="A18" s="42">
        <f ca="1">$B$4+COUNTIF($A$6:A17,"*")*0.1</f>
        <v>7.2</v>
      </c>
      <c r="B18" s="56">
        <f t="shared" ref="B18:B20" si="1">B17+1</f>
        <v>2</v>
      </c>
      <c r="C18" s="51" t="s">
        <v>235</v>
      </c>
      <c r="D18" s="50" t="s">
        <v>34</v>
      </c>
      <c r="E18" s="13"/>
      <c r="F18" s="10" t="s">
        <v>35</v>
      </c>
      <c r="G18" s="15"/>
      <c r="H18" s="80"/>
    </row>
    <row r="19" spans="1:8" ht="36">
      <c r="A19" s="42">
        <f ca="1">$B$4+COUNTIF($A$6:A18,"*")*0.1</f>
        <v>7.2</v>
      </c>
      <c r="B19" s="56">
        <f t="shared" si="1"/>
        <v>3</v>
      </c>
      <c r="C19" s="51" t="s">
        <v>236</v>
      </c>
      <c r="D19" s="50" t="s">
        <v>63</v>
      </c>
      <c r="E19" s="13"/>
      <c r="F19" s="10" t="s">
        <v>35</v>
      </c>
      <c r="G19" s="15"/>
      <c r="H19" s="80"/>
    </row>
    <row r="20" spans="1:8">
      <c r="A20" s="42">
        <f ca="1">$B$4+COUNTIF($A$6:A19,"*")*0.1</f>
        <v>7.2</v>
      </c>
      <c r="B20" s="56">
        <f t="shared" si="1"/>
        <v>4</v>
      </c>
      <c r="C20" s="51" t="s">
        <v>237</v>
      </c>
      <c r="D20" s="10" t="s">
        <v>49</v>
      </c>
      <c r="E20" s="13"/>
      <c r="F20" s="10"/>
      <c r="G20" s="15"/>
      <c r="H20" s="80"/>
    </row>
    <row r="21" spans="1:8" ht="24">
      <c r="A21" s="42">
        <f ca="1">$B$4+COUNTIF($A$6:A20,"*")*0.1</f>
        <v>7.2</v>
      </c>
      <c r="B21" s="56">
        <f t="shared" ref="B21:B24" si="2">B20+1</f>
        <v>5</v>
      </c>
      <c r="C21" s="51" t="s">
        <v>238</v>
      </c>
      <c r="D21" s="50" t="s">
        <v>49</v>
      </c>
      <c r="E21" s="13"/>
      <c r="F21" s="10"/>
      <c r="G21" s="15"/>
      <c r="H21" s="80"/>
    </row>
    <row r="22" spans="1:8" ht="336">
      <c r="A22" s="42">
        <f ca="1">$B$4+COUNTIF($A$6:A21,"*")*0.1</f>
        <v>7.2</v>
      </c>
      <c r="B22" s="56">
        <f t="shared" si="2"/>
        <v>6</v>
      </c>
      <c r="C22" s="51" t="s">
        <v>239</v>
      </c>
      <c r="D22" s="41" t="s">
        <v>63</v>
      </c>
      <c r="E22" s="13"/>
      <c r="F22" s="10" t="s">
        <v>35</v>
      </c>
      <c r="G22" s="15"/>
      <c r="H22" s="80"/>
    </row>
    <row r="23" spans="1:8">
      <c r="A23" s="42">
        <f ca="1">$B$4+COUNTIF($A$6:A22,"*")*0.1</f>
        <v>7.2</v>
      </c>
      <c r="B23" s="56">
        <f t="shared" si="2"/>
        <v>7</v>
      </c>
      <c r="C23" s="51" t="s">
        <v>240</v>
      </c>
      <c r="D23" s="10" t="s">
        <v>63</v>
      </c>
      <c r="E23" s="13"/>
      <c r="F23" s="10" t="s">
        <v>35</v>
      </c>
      <c r="G23" s="15"/>
      <c r="H23" s="80"/>
    </row>
    <row r="24" spans="1:8" ht="24">
      <c r="A24" s="42">
        <f ca="1">$B$4+COUNTIF($A$6:A23,"*")*0.1</f>
        <v>7.2</v>
      </c>
      <c r="B24" s="56">
        <f t="shared" si="2"/>
        <v>8</v>
      </c>
      <c r="C24" s="51" t="s">
        <v>241</v>
      </c>
      <c r="D24" s="50" t="s">
        <v>63</v>
      </c>
      <c r="E24" s="13"/>
      <c r="F24" s="10" t="s">
        <v>35</v>
      </c>
      <c r="G24" s="15"/>
      <c r="H24" s="80"/>
    </row>
    <row r="25" spans="1:8" s="6" customFormat="1" ht="39">
      <c r="A25" s="7" t="s">
        <v>26</v>
      </c>
      <c r="B25" s="8" t="s">
        <v>27</v>
      </c>
      <c r="C25" s="7" t="s">
        <v>242</v>
      </c>
      <c r="D25" s="7" t="s">
        <v>29</v>
      </c>
      <c r="E25" s="7" t="s">
        <v>30</v>
      </c>
      <c r="F25" s="7" t="s">
        <v>31</v>
      </c>
      <c r="G25" s="7" t="s">
        <v>32</v>
      </c>
      <c r="H25" s="87"/>
    </row>
    <row r="26" spans="1:8" ht="36">
      <c r="A26" s="42">
        <f ca="1">$B$4+COUNTIF($A$6:A25,"*")*0.1</f>
        <v>7.3</v>
      </c>
      <c r="B26" s="10">
        <v>1</v>
      </c>
      <c r="C26" s="51" t="s">
        <v>243</v>
      </c>
      <c r="D26" s="10" t="s">
        <v>34</v>
      </c>
      <c r="E26" s="13"/>
      <c r="F26" s="10"/>
      <c r="G26" s="15"/>
      <c r="H26" s="80"/>
    </row>
    <row r="27" spans="1:8" ht="36">
      <c r="A27" s="42">
        <f ca="1">$B$4+COUNTIF($A$6:A26,"*")*0.1</f>
        <v>7.3</v>
      </c>
      <c r="B27" s="56">
        <f t="shared" ref="B27:B33" si="3">B26+1</f>
        <v>2</v>
      </c>
      <c r="C27" s="51" t="s">
        <v>244</v>
      </c>
      <c r="D27" s="10" t="s">
        <v>34</v>
      </c>
      <c r="E27" s="13"/>
      <c r="F27" s="10"/>
      <c r="G27" s="15"/>
      <c r="H27" s="80"/>
    </row>
    <row r="28" spans="1:8">
      <c r="A28" s="42">
        <f ca="1">$B$4+COUNTIF($A$6:A27,"*")*0.1</f>
        <v>7.3</v>
      </c>
      <c r="B28" s="56">
        <f t="shared" si="3"/>
        <v>3</v>
      </c>
      <c r="C28" s="51" t="s">
        <v>245</v>
      </c>
      <c r="D28" s="10" t="s">
        <v>34</v>
      </c>
      <c r="E28" s="13"/>
      <c r="F28" s="10"/>
      <c r="G28" s="15"/>
      <c r="H28" s="80"/>
    </row>
    <row r="29" spans="1:8" ht="36">
      <c r="A29" s="42">
        <f ca="1">$B$4+COUNTIF($A$6:A28,"*")*0.1</f>
        <v>7.3</v>
      </c>
      <c r="B29" s="56">
        <f t="shared" si="3"/>
        <v>4</v>
      </c>
      <c r="C29" s="51" t="s">
        <v>246</v>
      </c>
      <c r="D29" s="10" t="s">
        <v>63</v>
      </c>
      <c r="E29" s="38"/>
      <c r="F29" s="10" t="s">
        <v>35</v>
      </c>
      <c r="G29" s="73"/>
      <c r="H29" s="80"/>
    </row>
    <row r="30" spans="1:8" ht="24">
      <c r="A30" s="42">
        <f ca="1">$B$4+COUNTIF($A$6:A29,"*")*0.1</f>
        <v>7.3</v>
      </c>
      <c r="B30" s="56">
        <f t="shared" si="3"/>
        <v>5</v>
      </c>
      <c r="C30" s="51" t="s">
        <v>247</v>
      </c>
      <c r="D30" s="10" t="s">
        <v>34</v>
      </c>
      <c r="E30" s="13"/>
      <c r="F30" s="10"/>
      <c r="G30" s="15"/>
      <c r="H30" s="80"/>
    </row>
    <row r="31" spans="1:8">
      <c r="A31" s="42">
        <f ca="1">$B$4+COUNTIF($A$6:A30,"*")*0.1</f>
        <v>7.3</v>
      </c>
      <c r="B31" s="56">
        <f t="shared" si="3"/>
        <v>6</v>
      </c>
      <c r="C31" s="51" t="s">
        <v>248</v>
      </c>
      <c r="D31" s="50" t="s">
        <v>34</v>
      </c>
      <c r="E31" s="16"/>
      <c r="F31" s="10"/>
      <c r="G31" s="15"/>
      <c r="H31" s="80"/>
    </row>
    <row r="32" spans="1:8" ht="24">
      <c r="A32" s="42">
        <f ca="1">$B$4+COUNTIF($A$6:A31,"*")*0.1</f>
        <v>7.3</v>
      </c>
      <c r="B32" s="56">
        <f t="shared" si="3"/>
        <v>7</v>
      </c>
      <c r="C32" s="51" t="s">
        <v>249</v>
      </c>
      <c r="D32" s="10" t="s">
        <v>34</v>
      </c>
      <c r="E32" s="13"/>
      <c r="F32" s="10"/>
      <c r="G32" s="15"/>
      <c r="H32" s="80"/>
    </row>
    <row r="33" spans="1:8" ht="24">
      <c r="A33" s="42">
        <f ca="1">$B$4+COUNTIF($A$6:A32,"*")*0.1</f>
        <v>7.3</v>
      </c>
      <c r="B33" s="56">
        <f t="shared" si="3"/>
        <v>8</v>
      </c>
      <c r="C33" s="51" t="s">
        <v>250</v>
      </c>
      <c r="D33" s="10" t="s">
        <v>34</v>
      </c>
      <c r="E33" s="13"/>
      <c r="F33" s="10"/>
      <c r="G33" s="15"/>
      <c r="H33" s="80"/>
    </row>
    <row r="34" spans="1:8">
      <c r="A34" s="80"/>
      <c r="B34" s="109"/>
      <c r="C34" s="80"/>
      <c r="D34" s="80"/>
      <c r="E34" s="80"/>
      <c r="F34" s="80"/>
      <c r="G34" s="80"/>
      <c r="H34" s="80"/>
    </row>
    <row r="35" spans="1:8">
      <c r="A35" s="80"/>
      <c r="B35" s="109"/>
      <c r="C35" s="80"/>
      <c r="D35" s="80"/>
      <c r="E35" s="80"/>
      <c r="F35" s="80"/>
      <c r="G35" s="80"/>
      <c r="H35" s="80"/>
    </row>
    <row r="36" spans="1:8">
      <c r="A36" s="80"/>
      <c r="B36" s="107"/>
      <c r="C36" s="80"/>
      <c r="D36" s="80"/>
      <c r="E36" s="80"/>
      <c r="F36" s="80"/>
      <c r="G36" s="80"/>
      <c r="H36" s="80"/>
    </row>
    <row r="37" spans="1:8">
      <c r="A37" s="80"/>
      <c r="B37" s="107"/>
      <c r="C37" s="80"/>
      <c r="D37" s="80"/>
      <c r="E37" s="85"/>
      <c r="F37" s="85"/>
      <c r="G37" s="80"/>
    </row>
    <row r="38" spans="1:8">
      <c r="E38" s="21"/>
      <c r="F38" s="21"/>
    </row>
    <row r="39" spans="1:8">
      <c r="E39" s="21"/>
      <c r="F39" s="21"/>
    </row>
    <row r="40" spans="1:8">
      <c r="E40" s="21"/>
      <c r="F40" s="21"/>
    </row>
    <row r="41" spans="1:8">
      <c r="E41" s="21"/>
      <c r="F41" s="21"/>
    </row>
    <row r="42" spans="1:8">
      <c r="E42" s="21"/>
      <c r="F42" s="21"/>
    </row>
    <row r="43" spans="1:8">
      <c r="E43" s="21"/>
      <c r="F43" s="21"/>
    </row>
    <row r="44" spans="1:8">
      <c r="E44" s="21"/>
      <c r="F44" s="21"/>
    </row>
    <row r="45" spans="1:8">
      <c r="E45" s="21"/>
      <c r="F45" s="21"/>
    </row>
    <row r="46" spans="1:8">
      <c r="E46" s="21"/>
      <c r="F46" s="21"/>
    </row>
    <row r="47" spans="1:8">
      <c r="E47" s="21"/>
      <c r="F47" s="21"/>
    </row>
    <row r="48" spans="1:8">
      <c r="E48" s="21"/>
      <c r="F48" s="21"/>
    </row>
    <row r="49" spans="5:6">
      <c r="E49" s="21"/>
      <c r="F49" s="21"/>
    </row>
    <row r="50" spans="5:6">
      <c r="E50" s="21"/>
      <c r="F50" s="21"/>
    </row>
    <row r="51" spans="5:6">
      <c r="E51" s="21"/>
      <c r="F51" s="21"/>
    </row>
  </sheetData>
  <conditionalFormatting sqref="E7:E15 E26:E33 E17:E24">
    <cfRule type="cellIs" dxfId="13" priority="5" operator="equal">
      <formula>"N"</formula>
    </cfRule>
    <cfRule type="cellIs" dxfId="12" priority="6" operator="equal">
      <formula>"J"</formula>
    </cfRule>
  </conditionalFormatting>
  <conditionalFormatting sqref="G26:G33 G17:G24">
    <cfRule type="endsWith" dxfId="11" priority="4" operator="endsWith" text="!">
      <formula>RIGHT(G17,LEN("!"))="!"</formula>
    </cfRule>
  </conditionalFormatting>
  <dataValidations count="2">
    <dataValidation type="list" allowBlank="1" showInputMessage="1" showErrorMessage="1" sqref="D26:D33 D7:D12 D17:D24" xr:uid="{DE2D47A0-17F9-47FF-8720-84F29710EB7D}">
      <formula1>"Eis,Wens (J/N), Wens (open), Vraag"</formula1>
    </dataValidation>
    <dataValidation type="list" allowBlank="1" showInputMessage="1" showErrorMessage="1" sqref="E26:E33 E7:E15 E17:E24" xr:uid="{58F1CA79-3043-40CD-997B-761306E18284}">
      <formula1>"J,N"</formula1>
    </dataValidation>
  </dataValidations>
  <pageMargins left="0.7" right="0.7" top="0.75" bottom="0.75" header="0.3" footer="0.3"/>
  <pageSetup paperSize="9" scale="49" fitToHeight="0" orientation="landscape" horizontalDpi="1200" verticalDpi="1200" r:id="rId1"/>
  <drawing r:id="rId2"/>
  <tableParts count="1">
    <tablePart r:id="rId3"/>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F27C6B-04BE-4CA0-AAB3-C40FB225AE9E}">
  <sheetPr>
    <pageSetUpPr fitToPage="1"/>
  </sheetPr>
  <dimension ref="A1:L120"/>
  <sheetViews>
    <sheetView zoomScale="90" zoomScaleNormal="90" workbookViewId="0">
      <selection activeCell="A2" sqref="A2"/>
    </sheetView>
  </sheetViews>
  <sheetFormatPr defaultColWidth="9.1796875" defaultRowHeight="14.5"/>
  <cols>
    <col min="1" max="1" width="9" style="48" bestFit="1" customWidth="1"/>
    <col min="2" max="2" width="8.26953125" style="48" customWidth="1"/>
    <col min="3" max="3" width="72.7265625" style="58" customWidth="1"/>
    <col min="4" max="4" width="13.81640625" customWidth="1"/>
    <col min="5" max="5" width="11.453125" customWidth="1"/>
    <col min="6" max="6" width="8.81640625" style="6" customWidth="1"/>
    <col min="7" max="7" width="24.7265625" style="35" customWidth="1"/>
    <col min="8" max="8" width="63.7265625" customWidth="1"/>
    <col min="9" max="9" width="11.1796875" customWidth="1"/>
    <col min="10" max="10" width="16.1796875" customWidth="1"/>
    <col min="11" max="11" width="9.1796875" customWidth="1"/>
  </cols>
  <sheetData>
    <row r="1" spans="1:12" ht="26">
      <c r="A1" s="62"/>
      <c r="B1" s="62"/>
      <c r="C1" s="63" t="s">
        <v>251</v>
      </c>
      <c r="D1" s="2"/>
      <c r="E1" s="2"/>
      <c r="F1" s="3"/>
      <c r="G1" s="111"/>
      <c r="H1" s="80"/>
    </row>
    <row r="2" spans="1:12" ht="21">
      <c r="A2" s="62"/>
      <c r="B2" s="62"/>
      <c r="C2" s="61" t="str">
        <f>Overzicht!C2</f>
        <v>CT scanner</v>
      </c>
      <c r="D2" s="4"/>
      <c r="E2" s="4"/>
      <c r="F2" s="3"/>
      <c r="G2" s="111"/>
      <c r="H2" s="80"/>
    </row>
    <row r="3" spans="1:12">
      <c r="A3" s="102"/>
      <c r="B3" s="102"/>
      <c r="C3" s="110"/>
      <c r="D3" s="81"/>
      <c r="E3" s="81"/>
      <c r="F3" s="87"/>
      <c r="G3" s="111"/>
      <c r="H3" s="80"/>
    </row>
    <row r="4" spans="1:12" ht="21">
      <c r="A4" s="102"/>
      <c r="B4" s="103"/>
      <c r="C4" s="112" t="str">
        <f>Overzicht!C20</f>
        <v>Wensenlijst</v>
      </c>
      <c r="D4" s="113"/>
      <c r="E4" s="113"/>
      <c r="F4" s="114"/>
      <c r="G4" s="111"/>
      <c r="H4" s="80"/>
    </row>
    <row r="5" spans="1:12" s="60" customFormat="1">
      <c r="A5" s="115"/>
      <c r="B5" s="115"/>
      <c r="C5" s="116"/>
      <c r="D5" s="117"/>
      <c r="E5" s="117"/>
      <c r="F5" s="118"/>
      <c r="G5" s="119" t="s">
        <v>252</v>
      </c>
      <c r="H5" s="117"/>
    </row>
    <row r="6" spans="1:12" s="60" customFormat="1">
      <c r="A6" s="115"/>
      <c r="B6" s="115"/>
      <c r="C6" s="79" t="s">
        <v>253</v>
      </c>
      <c r="D6" s="178">
        <v>200</v>
      </c>
      <c r="E6" s="120"/>
      <c r="F6" s="118"/>
      <c r="G6" s="121" t="s">
        <v>49</v>
      </c>
      <c r="H6" s="117" t="s">
        <v>254</v>
      </c>
    </row>
    <row r="7" spans="1:12" s="60" customFormat="1">
      <c r="A7" s="115"/>
      <c r="B7" s="115"/>
      <c r="C7" s="122"/>
      <c r="D7" s="117"/>
      <c r="E7" s="117"/>
      <c r="F7" s="118"/>
      <c r="G7" s="121" t="s">
        <v>164</v>
      </c>
      <c r="H7" s="117" t="s">
        <v>255</v>
      </c>
    </row>
    <row r="8" spans="1:12" s="60" customFormat="1">
      <c r="A8" s="115"/>
      <c r="B8" s="115"/>
      <c r="C8" s="123"/>
      <c r="D8" s="117"/>
      <c r="E8" s="117"/>
      <c r="F8" s="118"/>
      <c r="G8" s="121"/>
      <c r="H8" s="117"/>
    </row>
    <row r="9" spans="1:12" s="60" customFormat="1">
      <c r="A9" s="115"/>
      <c r="B9" s="115"/>
      <c r="C9" s="123"/>
      <c r="D9" s="117"/>
      <c r="E9" s="117"/>
      <c r="F9" s="118"/>
      <c r="G9" s="121"/>
      <c r="H9" s="117"/>
    </row>
    <row r="10" spans="1:12" s="60" customFormat="1">
      <c r="A10" s="155"/>
      <c r="B10" s="155"/>
      <c r="C10" s="40"/>
      <c r="D10" s="156"/>
      <c r="E10" s="10"/>
      <c r="F10" s="157"/>
      <c r="G10" s="158"/>
      <c r="H10" s="117"/>
      <c r="L10" s="78"/>
    </row>
    <row r="11" spans="1:12" s="60" customFormat="1" ht="26">
      <c r="A11" s="180" t="s">
        <v>26</v>
      </c>
      <c r="B11" s="181" t="s">
        <v>27</v>
      </c>
      <c r="C11" s="180" t="str">
        <f>Overzicht!C14</f>
        <v>ICT &amp; netwerk</v>
      </c>
      <c r="D11" s="180" t="s">
        <v>29</v>
      </c>
      <c r="E11" s="180" t="s">
        <v>256</v>
      </c>
      <c r="F11" s="182" t="s">
        <v>257</v>
      </c>
      <c r="G11" s="180" t="s">
        <v>258</v>
      </c>
      <c r="H11" s="117"/>
      <c r="L11" s="78"/>
    </row>
    <row r="12" spans="1:12" s="60" customFormat="1">
      <c r="A12" s="183" cm="1">
        <f t="array" aca="1" ref="A12:D13" ca="1">_xlfn._xlws.FILTER('ICT &amp; netwerk'!A1:D41, ISNUMBER(SEARCH("Wens",'ICT &amp; netwerk'!D1:D41)))</f>
        <v>2.1</v>
      </c>
      <c r="B12" s="183">
        <f ca="1"/>
        <v>3</v>
      </c>
      <c r="C12" s="149" t="str">
        <f ca="1"/>
        <v>Kabel netwerk aansluiting werkt op basis van 1 Gb full duplex.</v>
      </c>
      <c r="D12" s="184" t="str">
        <f ca="1"/>
        <v>Wens (J/N)</v>
      </c>
      <c r="E12" s="41">
        <v>1</v>
      </c>
      <c r="F12" s="185">
        <f>E12/E$40</f>
        <v>1.7857142857142856E-2</v>
      </c>
      <c r="G12" s="186">
        <f>F12*$D$6</f>
        <v>3.5714285714285712</v>
      </c>
      <c r="H12" s="117"/>
      <c r="L12" s="78"/>
    </row>
    <row r="13" spans="1:12" s="60" customFormat="1">
      <c r="A13" s="183">
        <f ca="1"/>
        <v>2.1</v>
      </c>
      <c r="B13" s="183">
        <f ca="1"/>
        <v>8</v>
      </c>
      <c r="C13" s="149" t="str">
        <f ca="1"/>
        <v>Het systeem ondersteunt DICOM Enhanced images storage</v>
      </c>
      <c r="D13" s="184" t="str">
        <f ca="1"/>
        <v>Wens (J/N)</v>
      </c>
      <c r="E13" s="41">
        <v>2</v>
      </c>
      <c r="F13" s="185">
        <f>E13/E$40</f>
        <v>3.5714285714285712E-2</v>
      </c>
      <c r="G13" s="186">
        <f>F13*$D$6</f>
        <v>7.1428571428571423</v>
      </c>
      <c r="H13" s="117"/>
      <c r="L13" s="78"/>
    </row>
    <row r="14" spans="1:12" s="60" customFormat="1">
      <c r="A14" s="155"/>
      <c r="B14" s="155"/>
      <c r="C14" s="40"/>
      <c r="D14" s="156"/>
      <c r="E14" s="10"/>
      <c r="F14" s="157"/>
      <c r="G14" s="158"/>
      <c r="H14" s="117"/>
      <c r="L14" s="78"/>
    </row>
    <row r="15" spans="1:12" s="60" customFormat="1" ht="26">
      <c r="A15" s="180" t="s">
        <v>26</v>
      </c>
      <c r="B15" s="181" t="s">
        <v>27</v>
      </c>
      <c r="C15" s="180" t="str">
        <f>Overzicht!C15</f>
        <v>Levering</v>
      </c>
      <c r="D15" s="180" t="s">
        <v>29</v>
      </c>
      <c r="E15" s="180" t="s">
        <v>256</v>
      </c>
      <c r="F15" s="182" t="s">
        <v>257</v>
      </c>
      <c r="G15" s="180" t="s">
        <v>258</v>
      </c>
      <c r="H15" s="117"/>
      <c r="L15" s="78"/>
    </row>
    <row r="16" spans="1:12" s="60" customFormat="1">
      <c r="A16" s="124" cm="1">
        <f t="array" ref="A16:D16">_xlfn._xlws.FILTER(Levering!A:D, ISNUMBER(SEARCH("Wens",Levering!D:D)))</f>
        <v>3.1</v>
      </c>
      <c r="B16" s="124">
        <v>5</v>
      </c>
      <c r="C16" s="125" t="str">
        <v>Het systeem produceert tijdens normaal gebruik minder dan 50 dB geluid in de bedieningsruimte.</v>
      </c>
      <c r="D16" s="132" t="str">
        <v>Wens (J/N)</v>
      </c>
      <c r="E16" s="126">
        <v>1</v>
      </c>
      <c r="F16" s="127">
        <f>E16/E$40</f>
        <v>1.7857142857142856E-2</v>
      </c>
      <c r="G16" s="134">
        <f>F16*$D$6</f>
        <v>3.5714285714285712</v>
      </c>
      <c r="H16" s="117"/>
      <c r="L16" s="78"/>
    </row>
    <row r="17" spans="1:12" s="60" customFormat="1">
      <c r="A17" s="155"/>
      <c r="B17" s="155"/>
      <c r="C17" s="40"/>
      <c r="D17" s="156"/>
      <c r="E17" s="10"/>
      <c r="F17" s="157"/>
      <c r="G17" s="158"/>
      <c r="H17" s="117"/>
      <c r="L17" s="78"/>
    </row>
    <row r="18" spans="1:12" s="60" customFormat="1" ht="26">
      <c r="A18" s="180" t="s">
        <v>26</v>
      </c>
      <c r="B18" s="181" t="s">
        <v>27</v>
      </c>
      <c r="C18" s="180" t="str">
        <f>Overzicht!C16</f>
        <v>Functionele eisen</v>
      </c>
      <c r="D18" s="180" t="s">
        <v>29</v>
      </c>
      <c r="E18" s="180" t="s">
        <v>256</v>
      </c>
      <c r="F18" s="182" t="s">
        <v>257</v>
      </c>
      <c r="G18" s="180" t="s">
        <v>258</v>
      </c>
      <c r="H18" s="117"/>
      <c r="L18" s="78"/>
    </row>
    <row r="19" spans="1:12" s="60" customFormat="1" ht="24">
      <c r="A19" s="161" cm="1">
        <f t="array" aca="1" ref="A19:D31" ca="1">_xlfn._xlws.FILTER('Functionele eisen'!A:D, ISNUMBER(SEARCH("Wens",'Functionele eisen'!D:D)))</f>
        <v>4.0999999999999996</v>
      </c>
      <c r="B19" s="161">
        <f ca="1"/>
        <v>15</v>
      </c>
      <c r="C19" s="162" t="str">
        <f ca="1"/>
        <v>Het tafelblad heeft een horizontale slagbeweging van de tafel van minstens 230 cm, en een verticale beweging van 40 cm boven de vloer naar 90 cm boven de vloer.</v>
      </c>
      <c r="D19" s="163" t="str">
        <f ca="1"/>
        <v>Wens (J/N)</v>
      </c>
      <c r="E19" s="164">
        <v>2</v>
      </c>
      <c r="F19" s="165">
        <f t="shared" ref="F19:F31" si="0">E19/E$40</f>
        <v>3.5714285714285712E-2</v>
      </c>
      <c r="G19" s="166">
        <f>F19*$D$6</f>
        <v>7.1428571428571423</v>
      </c>
      <c r="H19" s="117"/>
      <c r="L19" s="78"/>
    </row>
    <row r="20" spans="1:12" s="60" customFormat="1" ht="48">
      <c r="A20" s="124">
        <f ca="1"/>
        <v>4.0999999999999996</v>
      </c>
      <c r="B20" s="124">
        <f ca="1"/>
        <v>16</v>
      </c>
      <c r="C20" s="125" t="str">
        <f ca="1"/>
        <v>Het systeem beschikt over laterale (links-rechts) tafelverschuiving of een gelijkwaardige oplossing.
Toelichting: Laterale tafelverschuiving is handig voor correctie van positie van niet-gecentreerde patient (ivm optimaal benutten stralingsdosis/AEC).</v>
      </c>
      <c r="D20" s="132" t="str">
        <f ca="1"/>
        <v>Wens (open)</v>
      </c>
      <c r="E20" s="126">
        <v>2</v>
      </c>
      <c r="F20" s="165">
        <f t="shared" si="0"/>
        <v>3.5714285714285712E-2</v>
      </c>
      <c r="G20" s="166">
        <f t="shared" ref="G20:G21" si="1">F20*$D$6</f>
        <v>7.1428571428571423</v>
      </c>
      <c r="H20" s="117"/>
      <c r="L20" s="78"/>
    </row>
    <row r="21" spans="1:12" s="60" customFormat="1" ht="24">
      <c r="A21" s="124">
        <f ca="1"/>
        <v>4.0999999999999996</v>
      </c>
      <c r="B21" s="124">
        <f ca="1"/>
        <v>20</v>
      </c>
      <c r="C21" s="125" t="str">
        <f ca="1"/>
        <v>Het systeem is voorzien van een tweede workstation inclusief software voor het uitwerken en analyseren van acquisities.</v>
      </c>
      <c r="D21" s="132" t="str">
        <f ca="1"/>
        <v>Wens (J/N)</v>
      </c>
      <c r="E21" s="126">
        <v>2</v>
      </c>
      <c r="F21" s="165">
        <f t="shared" si="0"/>
        <v>3.5714285714285712E-2</v>
      </c>
      <c r="G21" s="166">
        <f t="shared" si="1"/>
        <v>7.1428571428571423</v>
      </c>
      <c r="H21" s="117"/>
      <c r="L21" s="78"/>
    </row>
    <row r="22" spans="1:12" s="60" customFormat="1" ht="72">
      <c r="A22" s="124">
        <f ca="1"/>
        <v>4.0999999999999996</v>
      </c>
      <c r="B22" s="124">
        <f ca="1"/>
        <v>22</v>
      </c>
      <c r="C22" s="125" t="str">
        <f ca="1"/>
        <v>Het systeem maakt het mogelijk om gedurende 1 helical acquisitie de pitch van de helical acquisitie aan te passen en te optimaliseren
Toelichting: bijvoorbeeld door bij een acquisitie van de romp, de romp grotendeels met een hoge pitch te scannen met uitzondering van het gebied waarin zich het hart bevindt, in dit gebied moet een lage pitch mogelijk zijn met gelegenheid tot optimale ECG gated reconstructie van de coronaire vaten.</v>
      </c>
      <c r="D22" s="132" t="str">
        <f ca="1"/>
        <v>Wens (J/N)</v>
      </c>
      <c r="E22" s="126">
        <v>4</v>
      </c>
      <c r="F22" s="165">
        <f t="shared" si="0"/>
        <v>7.1428571428571425E-2</v>
      </c>
      <c r="G22" s="166">
        <f t="shared" ref="G22" si="2">F22*$D$6</f>
        <v>14.285714285714285</v>
      </c>
      <c r="H22" s="117"/>
      <c r="L22" s="78"/>
    </row>
    <row r="23" spans="1:12" s="60" customFormat="1" ht="60" customHeight="1">
      <c r="A23" s="124">
        <f ca="1"/>
        <v>4.0999999999999996</v>
      </c>
      <c r="B23" s="124">
        <f ca="1"/>
        <v>24</v>
      </c>
      <c r="C23" s="125" t="str">
        <f ca="1"/>
        <v>Welke methode(n) heeft fabrikant om binnen een groter scanbereik (bijv. whole body scan op de spoed, of thorax-abdomen) voor een deel van de scan de instellingen aan te passen? Denk bijv. aan inclusie van ECG-gating ter hoogte van de coronaire vaten, het verlagen van dosis om schildklier of ogen te sparen, of juist lokaal verhogen van beeldkwaliteit (bij hersenen of lever)?</v>
      </c>
      <c r="D23" s="132" t="str">
        <f ca="1"/>
        <v>Wens (open)</v>
      </c>
      <c r="E23" s="126">
        <v>4</v>
      </c>
      <c r="F23" s="165">
        <f t="shared" si="0"/>
        <v>7.1428571428571425E-2</v>
      </c>
      <c r="G23" s="166">
        <f t="shared" ref="G23:G31" si="3">F23*$D$6</f>
        <v>14.285714285714285</v>
      </c>
      <c r="H23" s="117"/>
      <c r="L23" s="78"/>
    </row>
    <row r="24" spans="1:12" s="60" customFormat="1" ht="36">
      <c r="A24" s="124">
        <f ca="1"/>
        <v>4.2</v>
      </c>
      <c r="B24" s="124">
        <f ca="1"/>
        <v>8</v>
      </c>
      <c r="C24" s="125" t="str">
        <f ca="1"/>
        <v>Het systeem heeft de mogelijkheid om dual energy studies uit te voeren (incl. dynamische studies), bijvoorbeeld voor diagnose van skelet, cardio-vasculaire, abdomen en thorax toepassingen. Is het mogelijk om een volledig hart binnen 0,3s spectraal af te beelden?</v>
      </c>
      <c r="D24" s="132" t="str">
        <f ca="1"/>
        <v>Wens (J/N)</v>
      </c>
      <c r="E24" s="126">
        <v>4</v>
      </c>
      <c r="F24" s="165">
        <f t="shared" si="0"/>
        <v>7.1428571428571425E-2</v>
      </c>
      <c r="G24" s="166">
        <f t="shared" si="3"/>
        <v>14.285714285714285</v>
      </c>
      <c r="H24" s="117"/>
      <c r="L24" s="78"/>
    </row>
    <row r="25" spans="1:12" s="60" customFormat="1">
      <c r="A25" s="124">
        <f ca="1"/>
        <v>4.2</v>
      </c>
      <c r="B25" s="124">
        <f ca="1"/>
        <v>9</v>
      </c>
      <c r="C25" s="125" t="str">
        <f ca="1"/>
        <v>Het systeem is in staat tot het maken van Virtual Non-contrast (VNC) opnamen.</v>
      </c>
      <c r="D25" s="132" t="str">
        <f ca="1"/>
        <v>Wens (J/N)</v>
      </c>
      <c r="E25" s="126">
        <v>4</v>
      </c>
      <c r="F25" s="165">
        <f t="shared" si="0"/>
        <v>7.1428571428571425E-2</v>
      </c>
      <c r="G25" s="166">
        <f t="shared" si="3"/>
        <v>14.285714285714285</v>
      </c>
      <c r="H25" s="117"/>
      <c r="L25" s="78"/>
    </row>
    <row r="26" spans="1:12" s="60" customFormat="1" ht="24">
      <c r="A26" s="124">
        <f ca="1"/>
        <v>4.2</v>
      </c>
      <c r="B26" s="124">
        <f ca="1"/>
        <v>16</v>
      </c>
      <c r="C26" s="125" t="str">
        <f ca="1"/>
        <v>Het systeem is aantoonbaar geschikt voor ultra-low dose acquisities voor long scans (&lt;0.2mSv) of pediatrische toepassingen.</v>
      </c>
      <c r="D26" s="132" t="str">
        <f ca="1"/>
        <v>Wens (open)</v>
      </c>
      <c r="E26" s="126">
        <v>4</v>
      </c>
      <c r="F26" s="165">
        <f t="shared" si="0"/>
        <v>7.1428571428571425E-2</v>
      </c>
      <c r="G26" s="166">
        <f t="shared" si="3"/>
        <v>14.285714285714285</v>
      </c>
      <c r="H26" s="117"/>
      <c r="L26" s="78"/>
    </row>
    <row r="27" spans="1:12" s="60" customFormat="1">
      <c r="A27" s="124">
        <f ca="1"/>
        <v>4.3</v>
      </c>
      <c r="B27" s="124">
        <f ca="1"/>
        <v>4</v>
      </c>
      <c r="C27" s="125" t="str">
        <f ca="1"/>
        <v xml:space="preserve">70 kVp is beschikbaar voor CTA. </v>
      </c>
      <c r="D27" s="132" t="str">
        <f ca="1"/>
        <v>Wens (J/N)</v>
      </c>
      <c r="E27" s="126">
        <v>4</v>
      </c>
      <c r="F27" s="165">
        <f t="shared" si="0"/>
        <v>7.1428571428571425E-2</v>
      </c>
      <c r="G27" s="166">
        <f t="shared" si="3"/>
        <v>14.285714285714285</v>
      </c>
      <c r="H27" s="117"/>
      <c r="L27" s="78"/>
    </row>
    <row r="28" spans="1:12" s="60" customFormat="1">
      <c r="A28" s="161">
        <f ca="1"/>
        <v>4.3</v>
      </c>
      <c r="B28" s="161">
        <f ca="1"/>
        <v>5</v>
      </c>
      <c r="C28" s="162" t="str">
        <f ca="1"/>
        <v>70 kVp is beschikbaar voor pediatrische protocollen.</v>
      </c>
      <c r="D28" s="163" t="str">
        <f ca="1"/>
        <v>Wens (J/N)</v>
      </c>
      <c r="E28" s="126">
        <v>2</v>
      </c>
      <c r="F28" s="165">
        <f t="shared" si="0"/>
        <v>3.5714285714285712E-2</v>
      </c>
      <c r="G28" s="166">
        <f t="shared" si="3"/>
        <v>7.1428571428571423</v>
      </c>
      <c r="H28" s="117"/>
      <c r="L28" s="78"/>
    </row>
    <row r="29" spans="1:12" s="60" customFormat="1" ht="60">
      <c r="A29" s="183">
        <f ca="1"/>
        <v>4.3</v>
      </c>
      <c r="B29" s="183">
        <f ca="1"/>
        <v>9</v>
      </c>
      <c r="C29" s="149" t="str">
        <f ca="1"/>
        <v>Het systeem heeft de mogelijkheid om tenminste 320 slices afzonderlijk te acquireren.
320 en hoger is zeer goed, 240-319 = goed, 160-239 voldoende, &lt;160 is onvoldoende
Toelichting: dit om bovenvermelde (bij 4.3.8) toepassingen met voldoende resolutie te kunnen scannen.</v>
      </c>
      <c r="D29" s="184" t="str">
        <f ca="1"/>
        <v>Wens (open)</v>
      </c>
      <c r="E29" s="187">
        <v>2</v>
      </c>
      <c r="F29" s="127">
        <f t="shared" si="0"/>
        <v>3.5714285714285712E-2</v>
      </c>
      <c r="G29" s="134">
        <f t="shared" si="3"/>
        <v>7.1428571428571423</v>
      </c>
      <c r="H29" s="117"/>
      <c r="L29" s="78"/>
    </row>
    <row r="30" spans="1:12" s="60" customFormat="1" ht="24">
      <c r="A30" s="183">
        <f ca="1"/>
        <v>4.3</v>
      </c>
      <c r="B30" s="183">
        <f ca="1"/>
        <v>10</v>
      </c>
      <c r="C30" s="149" t="str">
        <f ca="1"/>
        <v>De beeld matrix is ≥ 512x512. 1024x1024 matrix is beschikbaar voor specifieke scans (in ieder geval cardio, binnenoor)</v>
      </c>
      <c r="D30" s="184" t="str">
        <f ca="1"/>
        <v>Wens (J/N)</v>
      </c>
      <c r="E30" s="187">
        <v>4</v>
      </c>
      <c r="F30" s="127">
        <f t="shared" si="0"/>
        <v>7.1428571428571425E-2</v>
      </c>
      <c r="G30" s="134">
        <f t="shared" si="3"/>
        <v>14.285714285714285</v>
      </c>
      <c r="H30" s="117"/>
      <c r="L30" s="78"/>
    </row>
    <row r="31" spans="1:12" s="60" customFormat="1" ht="108">
      <c r="A31" s="188">
        <f ca="1"/>
        <v>4.3</v>
      </c>
      <c r="B31" s="188">
        <f ca="1"/>
        <v>13</v>
      </c>
      <c r="C31" s="189" t="str">
        <f ca="1"/>
        <v>Voor reductie van ooglensdosis en zowel posterior fossa als rooftop artefacten is geanguleerd scannen is mogelijk in volume, helical en axiale acquisitie mode.
Gantry tilt in alle modes: zeer goed, gantry tilt in axiale/volume modus: voldoende, digital tilt: onvoldoende. Wanneer andere technieken worden gebruikt voor reductie van ooglensdosis, gaarne expliciteren met verwijzing naar resultaten.
Toelichting: Hardwarematig geanguleerd scannen reduceert de dosis op de ogen bij hersenscans. Softwarematige angulatie leidt niet tot dosisreductie en kan tevens rooftopartefacten verbergen.</v>
      </c>
      <c r="D31" s="190" t="str">
        <f ca="1"/>
        <v>Wens (open)</v>
      </c>
      <c r="E31" s="187">
        <v>4</v>
      </c>
      <c r="F31" s="127">
        <f t="shared" si="0"/>
        <v>7.1428571428571425E-2</v>
      </c>
      <c r="G31" s="134">
        <f t="shared" si="3"/>
        <v>14.285714285714285</v>
      </c>
      <c r="H31" s="117"/>
      <c r="L31" s="78"/>
    </row>
    <row r="32" spans="1:12" s="60" customFormat="1" ht="26">
      <c r="A32" s="180" t="s">
        <v>26</v>
      </c>
      <c r="B32" s="181" t="s">
        <v>27</v>
      </c>
      <c r="C32" s="180" t="str">
        <f>Overzicht!C17</f>
        <v>Dosimetrie &amp; stralingshygiene</v>
      </c>
      <c r="D32" s="180" t="s">
        <v>29</v>
      </c>
      <c r="E32" s="180" t="s">
        <v>256</v>
      </c>
      <c r="F32" s="182" t="s">
        <v>257</v>
      </c>
      <c r="G32" s="180" t="s">
        <v>258</v>
      </c>
      <c r="H32" s="117"/>
      <c r="L32" s="78"/>
    </row>
    <row r="33" spans="1:12" s="60" customFormat="1" ht="24">
      <c r="A33" s="124" cm="1">
        <f t="array" aca="1" ref="A33:D34" ca="1">_xlfn._xlws.FILTER('Dosimetrie &amp; stralingshygiene'!A:D, ISNUMBER(SEARCH("Wens",'Dosimetrie &amp; stralingshygiene'!D:D)))</f>
        <v>5.0999999999999996</v>
      </c>
      <c r="B33" s="124">
        <f ca="1"/>
        <v>6</v>
      </c>
      <c r="C33" s="125" t="str">
        <f ca="1"/>
        <v>Het systeem biedt de mogelijkheid om kinderprotocollen te programmeren en er wordt automatisch een kinderprotocol geselecteerd op basis van de leeftijd van de patiënt.</v>
      </c>
      <c r="D33" s="132" t="str">
        <f ca="1"/>
        <v>Wens (J/N)</v>
      </c>
      <c r="E33" s="126">
        <v>4</v>
      </c>
      <c r="F33" s="127">
        <f>E33/E$40</f>
        <v>7.1428571428571425E-2</v>
      </c>
      <c r="G33" s="134">
        <f>F33*$D$6</f>
        <v>14.285714285714285</v>
      </c>
      <c r="H33" s="117"/>
      <c r="L33" s="78"/>
    </row>
    <row r="34" spans="1:12" s="60" customFormat="1" ht="24">
      <c r="A34" s="124">
        <f ca="1"/>
        <v>5.0999999999999996</v>
      </c>
      <c r="B34" s="124">
        <f ca="1"/>
        <v>7</v>
      </c>
      <c r="C34" s="125" t="str">
        <f ca="1"/>
        <v xml:space="preserve">Het systeem dient er in te voorzien dat in de röntgenbundel automatisch filters (bowtie filters) worden ingebracht om patiëntenbelasting (dosis) te reduceren met behoud van beeldkwaliteit. </v>
      </c>
      <c r="D34" s="132" t="str">
        <f ca="1"/>
        <v>Wens (J/N)</v>
      </c>
      <c r="E34" s="126">
        <v>4</v>
      </c>
      <c r="F34" s="127">
        <f>E34/E$40</f>
        <v>7.1428571428571425E-2</v>
      </c>
      <c r="G34" s="134">
        <f>F34*$D$6</f>
        <v>14.285714285714285</v>
      </c>
      <c r="H34" s="117"/>
      <c r="L34" s="78"/>
    </row>
    <row r="35" spans="1:12" s="60" customFormat="1">
      <c r="A35" s="155"/>
      <c r="B35" s="155"/>
      <c r="C35" s="40"/>
      <c r="D35" s="156"/>
      <c r="E35" s="10"/>
      <c r="F35" s="157"/>
      <c r="G35" s="158"/>
      <c r="H35" s="117"/>
      <c r="L35" s="78"/>
    </row>
    <row r="36" spans="1:12" s="6" customFormat="1" ht="26">
      <c r="A36" s="45" t="s">
        <v>26</v>
      </c>
      <c r="B36" s="46" t="s">
        <v>27</v>
      </c>
      <c r="C36" s="45" t="str">
        <f>Overzicht!C19</f>
        <v>Mens, milieu &amp; maatschappij</v>
      </c>
      <c r="D36" s="45" t="s">
        <v>29</v>
      </c>
      <c r="E36" s="45" t="s">
        <v>256</v>
      </c>
      <c r="F36" s="133" t="s">
        <v>257</v>
      </c>
      <c r="G36" s="45" t="s">
        <v>258</v>
      </c>
      <c r="H36" s="100"/>
    </row>
    <row r="37" spans="1:12">
      <c r="A37" s="124" cm="1">
        <f t="array" aca="1" ref="A37:D38" ca="1">_xlfn._xlws.FILTER('Mens, milieu &amp; maatschappij'!A:D, ISNUMBER(SEARCH("Wens",'Mens, milieu &amp; maatschappij'!D:D)))</f>
        <v>7.2</v>
      </c>
      <c r="B37" s="124">
        <f ca="1"/>
        <v>4</v>
      </c>
      <c r="C37" s="125" t="str">
        <f ca="1"/>
        <v>De inschrijver maakt gebruik van duurzame energie (groene stroom, wind, zon, warmte-koudeopslag).</v>
      </c>
      <c r="D37" s="132" t="str">
        <f ca="1"/>
        <v>Wens (J/N)</v>
      </c>
      <c r="E37" s="126">
        <v>1</v>
      </c>
      <c r="F37" s="127">
        <f>E37/E$40</f>
        <v>1.7857142857142856E-2</v>
      </c>
      <c r="G37" s="134">
        <f>F37*$D$6</f>
        <v>3.5714285714285712</v>
      </c>
      <c r="H37" s="80"/>
      <c r="L37" s="78" t="str">
        <f>""&amp; "'Functionele eisen'!"</f>
        <v>'Functionele eisen'!</v>
      </c>
    </row>
    <row r="38" spans="1:12" ht="24">
      <c r="A38" s="124">
        <f ca="1"/>
        <v>7.2</v>
      </c>
      <c r="B38" s="124">
        <f ca="1"/>
        <v>5</v>
      </c>
      <c r="C38" s="125" t="str">
        <f ca="1"/>
        <v>In tegenstelling tot een zgn ‘stand-by’ stand, beschikt het systeem over een off-stand om energieverbruik zoveel te reduceren.</v>
      </c>
      <c r="D38" s="132" t="str">
        <f ca="1"/>
        <v>Wens (J/N)</v>
      </c>
      <c r="E38" s="126">
        <v>1</v>
      </c>
      <c r="F38" s="127">
        <f>E38/E$40</f>
        <v>1.7857142857142856E-2</v>
      </c>
      <c r="G38" s="134">
        <f>F38*$D$6</f>
        <v>3.5714285714285712</v>
      </c>
      <c r="H38" s="80"/>
      <c r="L38" s="78"/>
    </row>
    <row r="39" spans="1:12">
      <c r="A39" s="102"/>
      <c r="B39" s="102"/>
      <c r="C39" s="128"/>
      <c r="D39" s="80"/>
      <c r="E39" s="80"/>
      <c r="F39" s="80"/>
      <c r="G39" s="80"/>
      <c r="H39" s="80"/>
    </row>
    <row r="40" spans="1:12">
      <c r="A40" s="102"/>
      <c r="B40" s="102"/>
      <c r="C40" s="128"/>
      <c r="D40" s="129" t="s">
        <v>259</v>
      </c>
      <c r="E40" s="130">
        <f>SUM(E10:E38)</f>
        <v>56</v>
      </c>
      <c r="F40" s="131">
        <f>SUM(F10:F38)</f>
        <v>0.99999999999999978</v>
      </c>
      <c r="G40" s="130">
        <f>SUM(G10:G38)</f>
        <v>199.99999999999994</v>
      </c>
      <c r="H40" s="80"/>
      <c r="L40" s="78" t="str">
        <f>""&amp; "'Mens, milieu &amp; maatschappij'!"</f>
        <v>'Mens, milieu &amp; maatschappij'!</v>
      </c>
    </row>
    <row r="41" spans="1:12">
      <c r="A41" s="102"/>
      <c r="B41" s="102"/>
      <c r="C41" s="128"/>
      <c r="D41" s="80"/>
      <c r="E41" s="80"/>
      <c r="F41" s="80"/>
      <c r="G41" s="80"/>
      <c r="H41" s="80"/>
    </row>
    <row r="42" spans="1:12">
      <c r="A42" s="102"/>
      <c r="B42" s="102"/>
      <c r="C42" s="128"/>
      <c r="D42" s="80"/>
      <c r="E42" s="80"/>
      <c r="F42" s="80"/>
      <c r="G42" s="80"/>
      <c r="H42" s="80"/>
    </row>
    <row r="43" spans="1:12">
      <c r="A43" s="102"/>
      <c r="B43" s="102"/>
      <c r="C43" s="128"/>
      <c r="D43" s="87"/>
      <c r="E43" s="87"/>
      <c r="F43" s="87"/>
      <c r="G43" s="80"/>
      <c r="H43" s="80"/>
    </row>
    <row r="44" spans="1:12">
      <c r="C44" s="59"/>
      <c r="F44"/>
      <c r="G44"/>
      <c r="H44" s="80"/>
    </row>
    <row r="45" spans="1:12">
      <c r="C45" s="59"/>
      <c r="F45"/>
      <c r="G45"/>
      <c r="H45" s="80"/>
    </row>
    <row r="46" spans="1:12">
      <c r="C46" s="59"/>
      <c r="F46"/>
      <c r="G46"/>
    </row>
    <row r="47" spans="1:12">
      <c r="C47" s="59"/>
      <c r="F47"/>
      <c r="G47"/>
    </row>
    <row r="48" spans="1:12">
      <c r="C48" s="59"/>
      <c r="F48"/>
      <c r="G48"/>
    </row>
    <row r="49" spans="3:7">
      <c r="C49" s="59"/>
      <c r="F49"/>
      <c r="G49"/>
    </row>
    <row r="50" spans="3:7">
      <c r="C50" s="59"/>
      <c r="F50"/>
      <c r="G50"/>
    </row>
    <row r="51" spans="3:7">
      <c r="C51" s="59"/>
      <c r="D51" s="6"/>
      <c r="E51" s="6"/>
      <c r="G51"/>
    </row>
    <row r="52" spans="3:7" ht="56.25" customHeight="1">
      <c r="C52" s="59"/>
      <c r="F52"/>
      <c r="G52"/>
    </row>
    <row r="53" spans="3:7">
      <c r="C53" s="59"/>
      <c r="F53"/>
      <c r="G53"/>
    </row>
    <row r="54" spans="3:7">
      <c r="C54" s="59"/>
      <c r="F54"/>
      <c r="G54"/>
    </row>
    <row r="55" spans="3:7">
      <c r="C55" s="59"/>
      <c r="F55"/>
      <c r="G55"/>
    </row>
    <row r="56" spans="3:7">
      <c r="C56" s="59"/>
      <c r="F56"/>
      <c r="G56"/>
    </row>
    <row r="57" spans="3:7">
      <c r="C57" s="59"/>
      <c r="F57"/>
      <c r="G57"/>
    </row>
    <row r="58" spans="3:7">
      <c r="C58" s="59"/>
      <c r="D58" s="6"/>
      <c r="E58" s="6"/>
      <c r="G58"/>
    </row>
    <row r="59" spans="3:7" ht="78" customHeight="1">
      <c r="C59" s="59"/>
      <c r="F59"/>
      <c r="G59"/>
    </row>
    <row r="60" spans="3:7" ht="35.25" customHeight="1">
      <c r="C60" s="59"/>
      <c r="F60"/>
      <c r="G60"/>
    </row>
    <row r="61" spans="3:7">
      <c r="C61" s="59"/>
      <c r="F61"/>
      <c r="G61"/>
    </row>
    <row r="62" spans="3:7">
      <c r="C62" s="59"/>
      <c r="F62"/>
      <c r="G62"/>
    </row>
    <row r="63" spans="3:7">
      <c r="C63" s="59"/>
      <c r="D63" s="6"/>
      <c r="E63" s="6"/>
      <c r="G63"/>
    </row>
    <row r="64" spans="3:7">
      <c r="C64" s="59"/>
      <c r="F64"/>
      <c r="G64"/>
    </row>
    <row r="65" spans="1:7">
      <c r="C65" s="59"/>
      <c r="F65"/>
      <c r="G65"/>
    </row>
    <row r="66" spans="1:7">
      <c r="C66" s="59"/>
      <c r="F66"/>
      <c r="G66"/>
    </row>
    <row r="67" spans="1:7">
      <c r="C67" s="59"/>
      <c r="F67"/>
      <c r="G67"/>
    </row>
    <row r="68" spans="1:7">
      <c r="C68" s="59"/>
      <c r="F68"/>
      <c r="G68"/>
    </row>
    <row r="69" spans="1:7">
      <c r="C69" s="59"/>
      <c r="F69"/>
      <c r="G69"/>
    </row>
    <row r="70" spans="1:7" ht="77.25" customHeight="1">
      <c r="C70" s="59"/>
      <c r="F70"/>
      <c r="G70"/>
    </row>
    <row r="71" spans="1:7">
      <c r="F71"/>
      <c r="G71"/>
    </row>
    <row r="72" spans="1:7">
      <c r="F72"/>
      <c r="G72"/>
    </row>
    <row r="73" spans="1:7">
      <c r="F73"/>
      <c r="G73"/>
    </row>
    <row r="74" spans="1:7">
      <c r="F74"/>
      <c r="G74"/>
    </row>
    <row r="75" spans="1:7">
      <c r="F75"/>
      <c r="G75"/>
    </row>
    <row r="76" spans="1:7">
      <c r="F76"/>
      <c r="G76"/>
    </row>
    <row r="77" spans="1:7">
      <c r="F77"/>
      <c r="G77"/>
    </row>
    <row r="78" spans="1:7">
      <c r="F78"/>
    </row>
    <row r="79" spans="1:7">
      <c r="A79" s="6"/>
      <c r="B79" s="6"/>
      <c r="C79" s="6"/>
      <c r="G79" s="6"/>
    </row>
    <row r="80" spans="1:7">
      <c r="A80"/>
      <c r="B80"/>
      <c r="C80"/>
      <c r="G80"/>
    </row>
    <row r="81" spans="1:7">
      <c r="A81"/>
      <c r="B81"/>
      <c r="C81"/>
      <c r="G81"/>
    </row>
    <row r="82" spans="1:7" s="6" customFormat="1">
      <c r="D82"/>
      <c r="E82"/>
    </row>
    <row r="83" spans="1:7">
      <c r="A83"/>
      <c r="B83"/>
      <c r="C83"/>
      <c r="G83"/>
    </row>
    <row r="84" spans="1:7">
      <c r="A84"/>
      <c r="B84"/>
      <c r="C84"/>
      <c r="G84"/>
    </row>
    <row r="85" spans="1:7" s="6" customFormat="1">
      <c r="D85"/>
      <c r="E85"/>
    </row>
    <row r="86" spans="1:7">
      <c r="A86"/>
      <c r="B86"/>
      <c r="C86"/>
      <c r="G86"/>
    </row>
    <row r="87" spans="1:7">
      <c r="A87"/>
      <c r="B87"/>
      <c r="C87"/>
      <c r="G87"/>
    </row>
    <row r="88" spans="1:7" s="6" customFormat="1">
      <c r="A88"/>
      <c r="B88"/>
      <c r="C88"/>
      <c r="D88"/>
      <c r="E88"/>
      <c r="G88"/>
    </row>
    <row r="89" spans="1:7">
      <c r="A89"/>
      <c r="B89"/>
      <c r="C89"/>
      <c r="G89"/>
    </row>
    <row r="90" spans="1:7">
      <c r="A90"/>
      <c r="B90"/>
      <c r="C90"/>
      <c r="G90"/>
    </row>
    <row r="91" spans="1:7">
      <c r="A91"/>
      <c r="B91"/>
      <c r="C91"/>
      <c r="G91"/>
    </row>
    <row r="92" spans="1:7">
      <c r="A92"/>
      <c r="B92"/>
      <c r="C92"/>
      <c r="G92"/>
    </row>
    <row r="93" spans="1:7">
      <c r="A93" s="6"/>
      <c r="B93" s="6"/>
      <c r="C93" s="6"/>
      <c r="G93" s="6"/>
    </row>
    <row r="94" spans="1:7">
      <c r="A94"/>
      <c r="B94"/>
      <c r="C94"/>
      <c r="G94"/>
    </row>
    <row r="95" spans="1:7">
      <c r="A95"/>
      <c r="B95"/>
      <c r="C95"/>
      <c r="G95"/>
    </row>
    <row r="96" spans="1:7" s="6" customFormat="1">
      <c r="A96"/>
      <c r="B96"/>
      <c r="C96"/>
      <c r="D96"/>
      <c r="E96"/>
      <c r="G96"/>
    </row>
    <row r="97" spans="1:7">
      <c r="A97"/>
      <c r="B97"/>
      <c r="C97"/>
      <c r="G97"/>
    </row>
    <row r="98" spans="1:7">
      <c r="A98"/>
      <c r="B98"/>
      <c r="C98"/>
      <c r="G98"/>
    </row>
    <row r="99" spans="1:7">
      <c r="A99"/>
      <c r="B99"/>
      <c r="C99"/>
      <c r="G99"/>
    </row>
    <row r="100" spans="1:7">
      <c r="A100" s="6"/>
      <c r="B100" s="6"/>
      <c r="C100" s="6"/>
      <c r="G100" s="6"/>
    </row>
    <row r="101" spans="1:7">
      <c r="A101"/>
      <c r="B101"/>
      <c r="C101"/>
      <c r="G101"/>
    </row>
    <row r="102" spans="1:7">
      <c r="A102"/>
      <c r="B102"/>
      <c r="C102"/>
      <c r="G102"/>
    </row>
    <row r="103" spans="1:7" s="6" customFormat="1">
      <c r="A103"/>
      <c r="B103"/>
      <c r="C103"/>
      <c r="D103"/>
      <c r="E103"/>
      <c r="G103"/>
    </row>
    <row r="104" spans="1:7">
      <c r="A104"/>
      <c r="B104"/>
      <c r="C104"/>
      <c r="G104"/>
    </row>
    <row r="105" spans="1:7">
      <c r="A105" s="6"/>
      <c r="B105" s="6"/>
      <c r="C105" s="6"/>
      <c r="G105" s="6"/>
    </row>
    <row r="106" spans="1:7">
      <c r="A106"/>
      <c r="B106"/>
      <c r="C106"/>
      <c r="G106"/>
    </row>
    <row r="107" spans="1:7">
      <c r="A107"/>
      <c r="B107"/>
      <c r="C107"/>
      <c r="G107"/>
    </row>
    <row r="108" spans="1:7" s="6" customFormat="1">
      <c r="A108"/>
      <c r="B108"/>
      <c r="C108"/>
      <c r="D108"/>
      <c r="E108"/>
      <c r="G108"/>
    </row>
    <row r="109" spans="1:7">
      <c r="A109"/>
      <c r="B109"/>
      <c r="C109"/>
      <c r="G109"/>
    </row>
    <row r="110" spans="1:7">
      <c r="A110"/>
      <c r="B110"/>
      <c r="C110"/>
      <c r="G110"/>
    </row>
    <row r="111" spans="1:7">
      <c r="A111"/>
      <c r="B111"/>
      <c r="C111"/>
      <c r="G111"/>
    </row>
    <row r="112" spans="1:7">
      <c r="A112"/>
      <c r="B112"/>
      <c r="C112"/>
      <c r="G112"/>
    </row>
    <row r="113" spans="6:6" customFormat="1">
      <c r="F113" s="6"/>
    </row>
    <row r="114" spans="6:6" customFormat="1">
      <c r="F114" s="6"/>
    </row>
    <row r="115" spans="6:6" customFormat="1">
      <c r="F115" s="6"/>
    </row>
    <row r="116" spans="6:6" customFormat="1">
      <c r="F116" s="6"/>
    </row>
    <row r="117" spans="6:6" customFormat="1">
      <c r="F117" s="6"/>
    </row>
    <row r="118" spans="6:6" customFormat="1">
      <c r="F118" s="6"/>
    </row>
    <row r="119" spans="6:6" customFormat="1">
      <c r="F119" s="6"/>
    </row>
    <row r="120" spans="6:6" customFormat="1">
      <c r="F120" s="6"/>
    </row>
  </sheetData>
  <pageMargins left="0.7" right="0.7" top="0.75" bottom="0.75" header="0.3" footer="0.3"/>
  <pageSetup paperSize="9" scale="47" fitToHeight="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C99EC02D8067F489311FFA40BF0C789" ma:contentTypeVersion="6" ma:contentTypeDescription="Een nieuw document maken." ma:contentTypeScope="" ma:versionID="0c4d8701902a340e49d7062d8dd3196c">
  <xsd:schema xmlns:xsd="http://www.w3.org/2001/XMLSchema" xmlns:xs="http://www.w3.org/2001/XMLSchema" xmlns:p="http://schemas.microsoft.com/office/2006/metadata/properties" xmlns:ns2="1ad42462-6716-4721-8b6a-5152a53cf8bf" xmlns:ns3="faa4e836-8449-41fc-bb8d-9994f2b43d55" targetNamespace="http://schemas.microsoft.com/office/2006/metadata/properties" ma:root="true" ma:fieldsID="88d750abc4874354874dc1bc8cc0eb3b" ns2:_="" ns3:_="">
    <xsd:import namespace="1ad42462-6716-4721-8b6a-5152a53cf8bf"/>
    <xsd:import namespace="faa4e836-8449-41fc-bb8d-9994f2b43d5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ad42462-6716-4721-8b6a-5152a53cf8b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aa4e836-8449-41fc-bb8d-9994f2b43d55"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D360786-4CCC-4D78-8BEA-FA5D5519BF5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ad42462-6716-4721-8b6a-5152a53cf8bf"/>
    <ds:schemaRef ds:uri="faa4e836-8449-41fc-bb8d-9994f2b43d5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C692345-F93D-482E-AE8A-B90F5B3400AB}">
  <ds:schemaRefs>
    <ds:schemaRef ds:uri="http://purl.org/dc/elements/1.1/"/>
    <ds:schemaRef ds:uri="http://schemas.microsoft.com/office/2006/metadata/properties"/>
    <ds:schemaRef ds:uri="http://purl.org/dc/terms/"/>
    <ds:schemaRef ds:uri="http://schemas.openxmlformats.org/package/2006/metadata/core-properties"/>
    <ds:schemaRef ds:uri="faa4e836-8449-41fc-bb8d-9994f2b43d55"/>
    <ds:schemaRef ds:uri="http://purl.org/dc/dcmitype/"/>
    <ds:schemaRef ds:uri="http://schemas.microsoft.com/office/2006/documentManagement/types"/>
    <ds:schemaRef ds:uri="http://schemas.microsoft.com/office/infopath/2007/PartnerControls"/>
    <ds:schemaRef ds:uri="1ad42462-6716-4721-8b6a-5152a53cf8bf"/>
    <ds:schemaRef ds:uri="http://www.w3.org/XML/1998/namespace"/>
  </ds:schemaRefs>
</ds:datastoreItem>
</file>

<file path=customXml/itemProps3.xml><?xml version="1.0" encoding="utf-8"?>
<ds:datastoreItem xmlns:ds="http://schemas.openxmlformats.org/officeDocument/2006/customXml" ds:itemID="{C5B1832F-2D79-4E00-8727-2D8069EF1E0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9</vt:i4>
      </vt:variant>
      <vt:variant>
        <vt:lpstr>Benoemde bereiken</vt:lpstr>
      </vt:variant>
      <vt:variant>
        <vt:i4>9</vt:i4>
      </vt:variant>
    </vt:vector>
  </HeadingPairs>
  <TitlesOfParts>
    <vt:vector size="18" baseType="lpstr">
      <vt:lpstr>Overzicht</vt:lpstr>
      <vt:lpstr>Wetten &amp; voorschriften</vt:lpstr>
      <vt:lpstr>ICT &amp; netwerk</vt:lpstr>
      <vt:lpstr>Levering</vt:lpstr>
      <vt:lpstr>Functionele eisen</vt:lpstr>
      <vt:lpstr>Dosimetrie &amp; stralingshygiene</vt:lpstr>
      <vt:lpstr>Acceptatie,onderhoud &amp; training</vt:lpstr>
      <vt:lpstr>Mens, milieu &amp; maatschappij</vt:lpstr>
      <vt:lpstr>Wensenlijst</vt:lpstr>
      <vt:lpstr>'Acceptatie,onderhoud &amp; training'!Afdrukbereik</vt:lpstr>
      <vt:lpstr>'Dosimetrie &amp; stralingshygiene'!Afdrukbereik</vt:lpstr>
      <vt:lpstr>'Functionele eisen'!Afdrukbereik</vt:lpstr>
      <vt:lpstr>'ICT &amp; netwerk'!Afdrukbereik</vt:lpstr>
      <vt:lpstr>Levering!Afdrukbereik</vt:lpstr>
      <vt:lpstr>'Mens, milieu &amp; maatschappij'!Afdrukbereik</vt:lpstr>
      <vt:lpstr>Overzicht!Afdrukbereik</vt:lpstr>
      <vt:lpstr>'Wetten &amp; voorschriften'!Afdrukbereik</vt:lpstr>
      <vt:lpstr>'Acceptatie,onderhoud &amp; training'!OLE_LINK1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Lange, A.J. van (RADI)</dc:creator>
  <cp:keywords/>
  <dc:description/>
  <cp:lastModifiedBy>Es, C.J.C. van (FB-INKOOP)</cp:lastModifiedBy>
  <cp:revision/>
  <dcterms:created xsi:type="dcterms:W3CDTF">2022-02-20T19:47:01Z</dcterms:created>
  <dcterms:modified xsi:type="dcterms:W3CDTF">2024-06-04T06:01:38Z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0x0101001C99EC02D8067F489311FFA40BF0C789</vt:lpwstr>
  </property>
</Properties>
</file>