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gemeenteznstd-my.sharepoint.com/personal/c_stoter_zaanstad_nl/Documents/Soft service/NvI 2 Beveiliging/"/>
    </mc:Choice>
  </mc:AlternateContent>
  <xr:revisionPtr revIDLastSave="200" documentId="8_{C7892040-B985-44AB-B195-C31B9C63F77C}" xr6:coauthVersionLast="47" xr6:coauthVersionMax="47" xr10:uidLastSave="{A70429EB-DECD-451D-92EE-6105B198785C}"/>
  <bookViews>
    <workbookView xWindow="28680" yWindow="-120" windowWidth="29040" windowHeight="17520" xr2:uid="{DE0A3884-96D5-4BDF-A6F7-7609C4CD241C}"/>
  </bookViews>
  <sheets>
    <sheet name="Handleiding" sheetId="1" r:id="rId1"/>
    <sheet name="Organisatie profiel" sheetId="2" r:id="rId2"/>
    <sheet name="Samenvatting uurtarieven" sheetId="6" r:id="rId3"/>
    <sheet name="Specificatie prijzen"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7" i="7" l="1"/>
  <c r="L37" i="6"/>
  <c r="E12" i="7" s="1"/>
  <c r="E34" i="6"/>
  <c r="G37" i="6"/>
  <c r="G38" i="6"/>
  <c r="G39" i="6"/>
  <c r="G40" i="6"/>
  <c r="G41" i="6"/>
  <c r="E7" i="6"/>
  <c r="E8" i="6"/>
  <c r="E9" i="6"/>
  <c r="F38" i="7"/>
  <c r="F26" i="7"/>
  <c r="K33" i="6"/>
  <c r="J33" i="6"/>
  <c r="K32" i="6"/>
  <c r="J32" i="6"/>
  <c r="K31" i="6"/>
  <c r="J31" i="6"/>
  <c r="L30" i="6"/>
  <c r="F57" i="7" a="1"/>
  <c r="F57" i="7"/>
  <c r="F51" i="7"/>
  <c r="F45" i="7"/>
  <c r="F32" i="7"/>
  <c r="F20" i="7"/>
  <c r="C32" i="7"/>
  <c r="J27" i="6"/>
  <c r="J26" i="6"/>
  <c r="J25" i="6"/>
  <c r="J21" i="6"/>
  <c r="J20" i="6"/>
  <c r="J19" i="6"/>
  <c r="J15" i="6"/>
  <c r="J14" i="6"/>
  <c r="J13" i="6"/>
  <c r="J9" i="6"/>
  <c r="J8" i="6"/>
  <c r="J7" i="6"/>
  <c r="D57" i="7"/>
  <c r="D45" i="7"/>
  <c r="C45" i="7"/>
  <c r="D38" i="7"/>
  <c r="D26" i="7"/>
  <c r="C26" i="7"/>
  <c r="D20" i="7"/>
  <c r="C20" i="7"/>
  <c r="B20" i="7"/>
  <c r="G43" i="6" l="1"/>
  <c r="E11" i="7" s="1"/>
  <c r="L33" i="6"/>
  <c r="L32" i="6"/>
  <c r="L31" i="6"/>
  <c r="E20" i="7"/>
  <c r="G20" i="7"/>
  <c r="E33" i="6"/>
  <c r="G57" i="7" s="1"/>
  <c r="H20" i="7" l="1"/>
  <c r="H21" i="7" s="1"/>
  <c r="E14" i="6"/>
  <c r="E13" i="6"/>
  <c r="E15" i="6"/>
  <c r="G38" i="7" l="1"/>
  <c r="H38" i="7" s="1"/>
  <c r="H39" i="7" s="1"/>
  <c r="D8" i="7" s="1"/>
  <c r="G26" i="7"/>
  <c r="E38" i="7"/>
  <c r="E26" i="7"/>
  <c r="H26" i="7"/>
  <c r="H27" i="7" s="1"/>
  <c r="E21" i="6" l="1"/>
  <c r="E20" i="6"/>
  <c r="E32" i="7" s="1"/>
  <c r="E19" i="6"/>
  <c r="G32" i="7" s="1"/>
  <c r="H32" i="7" l="1"/>
  <c r="H33" i="7" s="1"/>
  <c r="C8" i="7" s="1"/>
  <c r="E8" i="7" l="1"/>
  <c r="E14" i="7" s="1"/>
  <c r="H51" i="7"/>
  <c r="H52" i="7" s="1"/>
  <c r="D9" i="7" s="1"/>
  <c r="D14" i="7" s="1"/>
  <c r="E27" i="6" l="1"/>
  <c r="E26" i="6"/>
  <c r="H57" i="7" l="1"/>
  <c r="H58" i="7" s="1"/>
  <c r="C10" i="7" s="1"/>
  <c r="E10" i="7" s="1"/>
  <c r="G51" i="7"/>
  <c r="G45" i="7"/>
  <c r="E51" i="7"/>
  <c r="E45" i="7"/>
  <c r="H45" i="7"/>
  <c r="H46" i="7" s="1"/>
  <c r="C9" i="7" s="1"/>
  <c r="C14" i="7" l="1"/>
  <c r="E9"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<sst xmlns="http://schemas.openxmlformats.org/spreadsheetml/2006/main" count="399" uniqueCount="109">
  <si>
    <t>Instructies voor het document</t>
  </si>
  <si>
    <t>Handleiding</t>
  </si>
  <si>
    <t>Dit prijzenblad is onderdeel van de aanbestedingsdocumenten behorende bij de Europese aanbesteding Bewaking &amp; beveiliging, persoonsbeveiliging, hospitality en receptiediensten met kenmerk 2024-42 ten behoeve van de gemeente Zaanstad. Inschrijvers dienen het prijzenblad volledig, onvoorwaardelijk en waarheidsgetrouw in te vullen, en rechtgeldig ondertekend bij de Inschrijving bij te voegen.</t>
  </si>
  <si>
    <t xml:space="preserve">De doelstellingen van het prijzenblad zijn om van Inschrijver een volledige, eenduidige en vergelijkbare prijsaanbieding te ontvangen, en om voor de uitvoering van de overeenkomst passende financiële- en managementinformatie te verkrijgen, zodat het financieel contractbeheer optimaal rendement oplevert. </t>
  </si>
  <si>
    <t xml:space="preserve">Het is Inschrijvers niet toegestaan wijzigingen in het prijzenblad aan te brengen, zoals regels toevoegen/verwijderen en formules wijzigen, op straffe van uitsluiting van de verdere aanbestedingsprocedure. </t>
  </si>
  <si>
    <t>Dit prijzenblad is gedeeltelijk geautomatiseerd. Inschrijvers zijn zelf verantwoordelijk voor de juistheid van de ingevulde gegevens. Opdrachtgever neemt hiervoor geen enkele verantwoordelijkheid.</t>
  </si>
  <si>
    <r>
      <t xml:space="preserve">Bedragen dienen exclusief BTW vermeld te worden. De leverancier dient rekening te houden met het </t>
    </r>
    <r>
      <rPr>
        <u/>
        <sz val="11"/>
        <rFont val="Calibri"/>
        <family val="2"/>
      </rPr>
      <t>prijspeil zoals aangegeven in de offerteleidraad.</t>
    </r>
  </si>
  <si>
    <t>Aan de in dit prijzenblad vermelde gegevens kunnen geen rechten worden ontleend.</t>
  </si>
  <si>
    <t>Prijzenblad Bewaking &amp; beveiliging, persoonsbeveiliging, hospitality en receptiediensten</t>
  </si>
  <si>
    <t xml:space="preserve">Inschrijver wordt gevraagd alleen de groene velden in te vullen. </t>
  </si>
  <si>
    <t xml:space="preserve">Inschrijver dient in dit blad de aangeboden uurtarieven per locatie weer te geven uitgesplitst in bewakings- en beveiligingsdiensten, open- en sluitrondes, receptiemedewerker en hospitalitydiensten. In uw tarief per kostensoort moeten alle kosten aangaande deze kostensoort opgenomen zijn en daarmee dekkend voor de volledige door uw aangeboden dienstverlening. </t>
  </si>
  <si>
    <t xml:space="preserve">Het opgegeven basisuurtarief in tabblad 'Samenvatting uurtarieven' wordt automatisch doorgerekend naar uurtarieven voor de overige tijdvakken. Dit gebeurt op basis van de percentages zoals opgenomen in de CAO Particuliere Beveiligingsdiensten. Deze uurtarieven worden doorgerekend in het werkblad "Specificatie prijzen" waar de actuele inzet van de objectbeveiliging beschreven staat. Dit leidt tot een totaalprijs. Deze staat in cel E12. De opgegeven tarieven voor de inzet Beveiliger gelden ook voor de variabele dienstverlening. </t>
  </si>
  <si>
    <t>De basis uurtarieven en toeslagen zijn conform CAO Particuliere Beveiligingsdiensten.</t>
  </si>
  <si>
    <t>Middels het ondertekenen van dit prijzenblad geeft de inschrijver een overzicht van de kosten voor de gevraagde dienstverlening door de gemeente Zaanstad.</t>
  </si>
  <si>
    <t>Voor gemiddelde inzet berekening is gerekend op basis van 5 werkdagen x 51 weken = 255 werkdagen</t>
  </si>
  <si>
    <t xml:space="preserve">De kosten voor de aanvrag extra inzet en annulering van deze extra inzet wordt berekend op basis van fictieve aantallen en uurtarief. Aan deze aantallen en het uurtarief kunnen geen rechten worden ontleend. Deze getallen dienen enkel voor de berekening van een aanneemsom waarmee partijen op een gelijkwaardige manier met elkaar vergeleken kunnen worden. </t>
  </si>
  <si>
    <t xml:space="preserve">Organisatieprofiel </t>
  </si>
  <si>
    <t>Organisatienaam</t>
  </si>
  <si>
    <t>Naam tekeningsbevoegde functionaris</t>
  </si>
  <si>
    <t>Straat</t>
  </si>
  <si>
    <t>Functie tekeningsbevoegde functionaris</t>
  </si>
  <si>
    <t>Postcode, Stad</t>
  </si>
  <si>
    <t>Handtekening</t>
  </si>
  <si>
    <t>Datum</t>
  </si>
  <si>
    <t>Samenvatting uurtarieven</t>
  </si>
  <si>
    <t>Basis dienstverlening</t>
  </si>
  <si>
    <t>Extra aanvragen:</t>
  </si>
  <si>
    <r>
      <t xml:space="preserve">1. Bewaking- en Beveiligingsdienstverlening  </t>
    </r>
    <r>
      <rPr>
        <sz val="10"/>
        <color rgb="FF000000"/>
        <rFont val="Calibri"/>
        <family val="2"/>
      </rPr>
      <t>Objectbeveiliger/Beveiliger Plus (Medewerker in de beveiligingsloge met specifieke opleiding en ploegleider BHV)</t>
    </r>
  </si>
  <si>
    <t>Inzet op uren</t>
  </si>
  <si>
    <t>Toeslagen</t>
  </si>
  <si>
    <t>Uurtarief</t>
  </si>
  <si>
    <r>
      <t>Evenementen- calamiteiten beveiliging</t>
    </r>
    <r>
      <rPr>
        <sz val="10"/>
        <color rgb="FF000000"/>
        <rFont val="Calibri"/>
        <family val="2"/>
      </rPr>
      <t xml:space="preserve"> 
Eventbeveiliger</t>
    </r>
  </si>
  <si>
    <t>ma-vrij 07:00 – 18:00</t>
  </si>
  <si>
    <t>ma-vrij 18:00 – 23.59</t>
  </si>
  <si>
    <t>10%</t>
  </si>
  <si>
    <t>ma-vrij 00:00 – 07:00</t>
  </si>
  <si>
    <t>20%</t>
  </si>
  <si>
    <t>Weekend (tussen zaterdag 0:00 en zondag 23:59)</t>
  </si>
  <si>
    <t>35%</t>
  </si>
  <si>
    <r>
      <t>2. Bewaking- en Beveiligingsdienstverlening (surveillance)</t>
    </r>
    <r>
      <rPr>
        <sz val="10"/>
        <color rgb="FF000000"/>
        <rFont val="Calibri"/>
        <family val="2"/>
      </rPr>
      <t xml:space="preserve"> Objectbeveiliger/algemeen Security Host (Medewerker die surveilleerd in de hal van het stadhuis)</t>
    </r>
  </si>
  <si>
    <t>Persoonsbeveiliging</t>
  </si>
  <si>
    <r>
      <t>3. Bewaking- en Beveiligingsdienstverlening (surveillance)</t>
    </r>
    <r>
      <rPr>
        <sz val="10"/>
        <color rgb="FF000000"/>
        <rFont val="Calibri"/>
        <family val="2"/>
      </rPr>
      <t xml:space="preserve"> 
Algemeen Security Host - Surveillant (voorbeeld; raadsvergaderingen, beschermtafel en risicogesprekken.)</t>
    </r>
  </si>
  <si>
    <t>Ploegleider BHV</t>
  </si>
  <si>
    <t>BHV-er</t>
  </si>
  <si>
    <t>Receptie dienstverlening</t>
  </si>
  <si>
    <t>Open- en sluit-ronde niet regulier</t>
  </si>
  <si>
    <t>Basistarief (op basis van 10 minuten)</t>
  </si>
  <si>
    <t>Vervolgtarief (op basis van 5 minuten)</t>
  </si>
  <si>
    <t>Hospitality dienstverlening</t>
  </si>
  <si>
    <t>Kosten extra inzet</t>
  </si>
  <si>
    <t>Kosten soort</t>
  </si>
  <si>
    <r>
      <t xml:space="preserve">Toeslag up regulier uurtarief in % </t>
    </r>
    <r>
      <rPr>
        <sz val="9"/>
        <color theme="1"/>
        <rFont val="Calibri"/>
        <family val="2"/>
      </rPr>
      <t>*</t>
    </r>
  </si>
  <si>
    <t>Fictief aantal uur</t>
  </si>
  <si>
    <t>Fictief uurloon</t>
  </si>
  <si>
    <t xml:space="preserve">Fictieve totaal prijs </t>
  </si>
  <si>
    <t>Inwerktijd</t>
  </si>
  <si>
    <t>Benodigde inwerkuren</t>
  </si>
  <si>
    <t>Totale kosten inwerken (maximaal €10.000,-)</t>
  </si>
  <si>
    <t>Extra verzoek inzet tijdens lopend werkrooster vanaf 28 dagen t/m 8 dagen voor datum inzet</t>
  </si>
  <si>
    <t>Extra verzoek inzet tijdens lopend werkrooster vanaf 7 dagen t/m 3 dagen voor datum inzet</t>
  </si>
  <si>
    <t>Extra verzoek inzet tijdens lopend werkrooster vanaf 2 dagen t/m 1 dag voor datum inzet</t>
  </si>
  <si>
    <t>Annuleringskosten extra verzoek inzet tijdens lopend werkrooster vanaf 28 dagen t/m 8 dagen voor datum inzet</t>
  </si>
  <si>
    <t>Annuleringskosten extra verzoek inzet tijdens lopend werkrooster vanaf 7 dagen t/m 3 dagen voor datum inzet</t>
  </si>
  <si>
    <t>Annuleringskosten extra verzoek inzet tijdens lopend werkrooster vanaf 2 dagen t/m 1 dag voor datum inzet</t>
  </si>
  <si>
    <t>Totaal per jaar</t>
  </si>
  <si>
    <t xml:space="preserve">* Wanneer uw percentage bovenop het geldende uurtarief komt dient u 100% bij uw percentage op te tellen. Bijvoorbeeld: In het geval u voor de kostensoort: 'Een extra verzoek tot inzet tijdens lopend werkrooster vanaf 28 dagen t/m 8 dagen voor datum inzet' 10% toeslag hanteert dient u in kolom D: 110% in te vullen. </t>
  </si>
  <si>
    <t>Specificatie prijzen</t>
  </si>
  <si>
    <t> </t>
  </si>
  <si>
    <t>Gemeente Zaanstad</t>
  </si>
  <si>
    <t>Risicobeheersen Totaal</t>
  </si>
  <si>
    <t>Basis</t>
  </si>
  <si>
    <t xml:space="preserve">Stadhuis </t>
  </si>
  <si>
    <t>Omgevingsdienst NZKG</t>
  </si>
  <si>
    <t>Totaal</t>
  </si>
  <si>
    <t>Bewakings- en beveiligingsdiensten</t>
  </si>
  <si>
    <t>Receptiemedewerkers</t>
  </si>
  <si>
    <t>Hospitalitydiensten</t>
  </si>
  <si>
    <t xml:space="preserve"> NVT </t>
  </si>
  <si>
    <t>Kosten extra inzet (fictief)</t>
  </si>
  <si>
    <t>Kosten inwerken (maximaal €10.000,- excl. Btw)</t>
  </si>
  <si>
    <t>Totaal aanneemsom per jaar/locatie</t>
  </si>
  <si>
    <t>Exclusief BTW</t>
  </si>
  <si>
    <t>Bewaking- en  beveiligingsdiensten Stadhuis (Loge)</t>
  </si>
  <si>
    <t>Basis tijden ma-do 07.00 -23.00 uur, vrijdag 07.00 - 21.00 uur</t>
  </si>
  <si>
    <t>gemiddeld aantal uren per jaar</t>
  </si>
  <si>
    <t>Uurtarieven</t>
  </si>
  <si>
    <t>Omschrijving</t>
  </si>
  <si>
    <t>00:00 t/m 07:00</t>
  </si>
  <si>
    <t>07:00 t/m 18:00</t>
  </si>
  <si>
    <t>18:00 t/m 23:59</t>
  </si>
  <si>
    <t>Totaal Bedrag    Per Jaar</t>
  </si>
  <si>
    <t>Maandag t/m Vrijdag</t>
  </si>
  <si>
    <t>Bewaking- en  beveiligingsdiensten Stadhuis (surveillance hal)</t>
  </si>
  <si>
    <t>Basis openingstijden ma-do 07.00 -23.00 uur, vrijdag 07.00 - 21.00 uur</t>
  </si>
  <si>
    <t xml:space="preserve">Totaal </t>
  </si>
  <si>
    <t>Bewaking- en  beveiligingsdiensten extra inzet Stadhuis (surveillance)</t>
  </si>
  <si>
    <t>Basis donderdag ochtend 09.00 - 12.00 uur en donderdag avond openstelling</t>
  </si>
  <si>
    <t>Bewaking- en  beveiligingsdiensten Omgevingsdienst NZKG</t>
  </si>
  <si>
    <t>Basis openingstijden ma-vr 18:00 - 20.00</t>
  </si>
  <si>
    <t xml:space="preserve">                            -  </t>
  </si>
  <si>
    <t>Receptiediensten Stadhuis</t>
  </si>
  <si>
    <t xml:space="preserve">Openingstijden stadhuis ma-wo-vr 08:00 -19:00 uur, di-do 08.00 - 20.30 uur. </t>
  </si>
  <si>
    <t xml:space="preserve">Uurtarieven </t>
  </si>
  <si>
    <t>Inzet Opdrachtnemer Di en do tot 19.00.</t>
  </si>
  <si>
    <t xml:space="preserve"> nvt </t>
  </si>
  <si>
    <t>Receptiediensten Omgevingsdienst NZKG</t>
  </si>
  <si>
    <t>Omgevingsdienst NZKG openingstijden ma-vr 07:00 -18:00</t>
  </si>
  <si>
    <t xml:space="preserve">                                    -  </t>
  </si>
  <si>
    <t>Basis: openingstijden publieksbalies ma-woe 08:30-16:00, di-do 08.30-20.30 vr 08.30-13.00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</si>
</sst>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 #,##0.00_-;_-&quot;€&quot;\ * #,##0.00\-;_-&quot;€&quot;\ * &quot;-&quot;??_-;_-@_-"/>
    <numFmt numFmtId="166" formatCode="_-* #,##0.00_-;_-* #,##0.00\-;_-* &quot;-&quot;??_-;_-@_-"/>
    <numFmt numFmtId="167" formatCode="_([$€]* #,##0.00_);_([$€]* \(#,##0.00\);_([$€]* &quot;-&quot;??_);_(@_)"/>
  </numFmts>
  <fonts count="25" x14ac:knownFonts="1">
    <font>
      <sz val="10"/>
      <color theme="1"/>
      <name val="Arial"/>
      <family val="2"/>
    </font>
    <font>
      <sz val="11"/>
      <color theme="1"/>
      <name val="Calibri"/>
      <family val="2"/>
      <scheme val="minor"/>
    </font>
    <font>
      <b/>
      <sz val="10"/>
      <color rgb="FF000000"/>
      <name val="Calibri"/>
      <family val="2"/>
    </font>
    <font>
      <sz val="10"/>
      <color theme="1"/>
      <name val="Calibri"/>
      <family val="2"/>
    </font>
    <font>
      <b/>
      <sz val="10"/>
      <color theme="1"/>
      <name val="Calibri"/>
      <family val="2"/>
    </font>
    <font>
      <sz val="11"/>
      <name val="Calibri"/>
      <family val="2"/>
    </font>
    <font>
      <b/>
      <sz val="11"/>
      <name val="Calibri"/>
      <family val="2"/>
    </font>
    <font>
      <sz val="11"/>
      <color theme="1"/>
      <name val="Calibri"/>
      <family val="2"/>
    </font>
    <font>
      <sz val="12"/>
      <name val="System"/>
      <family val="2"/>
    </font>
    <font>
      <sz val="10"/>
      <name val="Arial"/>
      <family val="2"/>
    </font>
    <font>
      <sz val="11"/>
      <color theme="1"/>
      <name val="Calibri"/>
      <family val="2"/>
      <scheme val="minor"/>
    </font>
    <font>
      <b/>
      <sz val="16"/>
      <name val="Calibri"/>
      <family val="2"/>
    </font>
    <font>
      <b/>
      <sz val="9"/>
      <name val="Calibri"/>
      <family val="2"/>
      <scheme val="minor"/>
    </font>
    <font>
      <u/>
      <sz val="11"/>
      <name val="Calibri"/>
      <family val="2"/>
    </font>
    <font>
      <u/>
      <sz val="10"/>
      <color indexed="12"/>
      <name val="Arial"/>
      <family val="2"/>
    </font>
    <font>
      <sz val="10"/>
      <color indexed="8"/>
      <name val="Arial"/>
      <family val="2"/>
    </font>
    <font>
      <sz val="10"/>
      <color theme="1"/>
      <name val="Arial"/>
      <family val="2"/>
    </font>
    <font>
      <b/>
      <sz val="9"/>
      <color theme="1"/>
      <name val="Calibri"/>
      <family val="2"/>
    </font>
    <font>
      <sz val="9"/>
      <color theme="1"/>
      <name val="Calibri"/>
      <family val="2"/>
    </font>
    <font>
      <b/>
      <i/>
      <sz val="10"/>
      <color rgb="FF000000"/>
      <name val="Calibri"/>
      <family val="2"/>
    </font>
    <font>
      <sz val="9"/>
      <name val="Calibri"/>
      <family val="2"/>
    </font>
    <font>
      <b/>
      <sz val="11"/>
      <color theme="1"/>
      <name val="Calibri"/>
      <family val="2"/>
    </font>
    <font>
      <b/>
      <sz val="18"/>
      <color theme="1"/>
      <name val="Calibri"/>
      <family val="2"/>
    </font>
    <font>
      <sz val="10"/>
      <color rgb="FF000000"/>
      <name val="Calibri"/>
      <family val="2"/>
    </font>
    <font>
      <b/>
      <sz val="10"/>
      <color theme="1"/>
      <name val="Arial"/>
      <family val="2"/>
    </font>
  </fonts>
  <fills count="9">
    <fill>
      <patternFill patternType="none"/>
    </fill>
    <fill>
      <patternFill patternType="gray125"/>
    </fill>
    <fill>
      <patternFill patternType="solid">
        <fgColor rgb="FFFFFFFF"/>
        <bgColor rgb="FF000000"/>
      </patternFill>
    </fill>
    <fill>
      <patternFill patternType="solid">
        <fgColor rgb="FFCCFFFF"/>
        <bgColor rgb="FF000000"/>
      </patternFill>
    </fill>
    <fill>
      <patternFill patternType="solid">
        <fgColor rgb="FFC0C0C0"/>
        <bgColor rgb="FF000000"/>
      </patternFill>
    </fill>
    <fill>
      <patternFill patternType="solid">
        <fgColor rgb="FF99FFCC"/>
        <bgColor indexed="64"/>
      </patternFill>
    </fill>
    <fill>
      <patternFill patternType="solid">
        <fgColor rgb="FFDBE5F1"/>
        <bgColor indexed="64"/>
      </patternFill>
    </fill>
    <fill>
      <patternFill patternType="solid">
        <fgColor theme="0" tint="-0.34998626667073579"/>
        <bgColor indexed="64"/>
      </patternFill>
    </fill>
    <fill>
      <patternFill patternType="solid">
        <fgColor rgb="FFFFFF00"/>
        <bgColor indexed="64"/>
      </patternFill>
    </fill>
  </fills>
  <borders count="35">
    <border>
      <left/>
      <right/>
      <top/>
      <bottom/>
      <diagonal/>
    </border>
    <border>
      <left style="medium">
        <color indexed="64"/>
      </left>
      <right style="medium">
        <color indexed="64"/>
      </right>
      <top style="medium">
        <color indexed="64"/>
      </top>
      <bottom/>
      <diagonal/>
    </border>
    <border>
      <left style="double">
        <color indexed="64"/>
      </left>
      <right/>
      <top style="double">
        <color indexed="64"/>
      </top>
      <bottom style="hair">
        <color indexed="64"/>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hair">
        <color indexed="64"/>
      </top>
      <bottom style="hair">
        <color indexed="64"/>
      </bottom>
      <diagonal/>
    </border>
    <border>
      <left/>
      <right/>
      <top style="hair">
        <color indexed="64"/>
      </top>
      <bottom style="hair">
        <color indexed="64"/>
      </bottom>
      <diagonal/>
    </border>
    <border>
      <left/>
      <right style="double">
        <color indexed="64"/>
      </right>
      <top/>
      <bottom style="hair">
        <color indexed="64"/>
      </bottom>
      <diagonal/>
    </border>
    <border>
      <left style="double">
        <color indexed="64"/>
      </left>
      <right style="thin">
        <color indexed="64"/>
      </right>
      <top/>
      <bottom style="hair">
        <color indexed="64"/>
      </bottom>
      <diagonal/>
    </border>
    <border>
      <left/>
      <right style="thin">
        <color indexed="64"/>
      </right>
      <top/>
      <bottom style="hair">
        <color indexed="64"/>
      </bottom>
      <diagonal/>
    </border>
    <border>
      <left style="double">
        <color indexed="64"/>
      </left>
      <right style="double">
        <color indexed="64"/>
      </right>
      <top/>
      <bottom style="hair">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rgb="FF000000"/>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rgb="FF000000"/>
      </right>
      <top style="double">
        <color indexed="64"/>
      </top>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top/>
      <bottom style="double">
        <color indexed="64"/>
      </bottom>
      <diagonal/>
    </border>
    <border>
      <left/>
      <right style="double">
        <color indexed="64"/>
      </right>
      <top style="double">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ouble">
        <color indexed="64"/>
      </left>
      <right style="double">
        <color indexed="64"/>
      </right>
      <top style="double">
        <color indexed="64"/>
      </top>
      <bottom style="double">
        <color indexed="64"/>
      </bottom>
      <diagonal/>
    </border>
    <border>
      <left style="double">
        <color indexed="64"/>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double">
        <color indexed="64"/>
      </bottom>
      <diagonal/>
    </border>
    <border>
      <left/>
      <right style="double">
        <color rgb="FF000000"/>
      </right>
      <top/>
      <bottom style="double">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4">
    <xf numFmtId="0" fontId="0" fillId="0" borderId="0"/>
    <xf numFmtId="0" fontId="8" fillId="0" borderId="0"/>
    <xf numFmtId="0" fontId="9" fillId="0" borderId="0" applyFill="0"/>
    <xf numFmtId="0" fontId="10" fillId="0" borderId="0"/>
    <xf numFmtId="0" fontId="9" fillId="0" borderId="0"/>
    <xf numFmtId="167" fontId="15" fillId="0" borderId="0" applyFont="0" applyFill="0" applyBorder="0" applyAlignment="0" applyProtection="0"/>
    <xf numFmtId="0" fontId="14" fillId="0" borderId="0" applyNumberFormat="0" applyFill="0" applyBorder="0" applyAlignment="0" applyProtection="0">
      <alignment vertical="top"/>
      <protection locked="0"/>
    </xf>
    <xf numFmtId="166" fontId="9" fillId="0" borderId="0" applyFont="0" applyFill="0" applyBorder="0" applyAlignment="0" applyProtection="0"/>
    <xf numFmtId="9" fontId="9" fillId="0" borderId="0" applyFont="0" applyFill="0" applyBorder="0" applyAlignment="0" applyProtection="0"/>
    <xf numFmtId="165" fontId="9" fillId="0" borderId="0" applyFont="0" applyFill="0" applyBorder="0" applyAlignment="0" applyProtection="0"/>
    <xf numFmtId="44" fontId="16" fillId="0" borderId="0" applyFont="0" applyFill="0" applyBorder="0" applyAlignment="0" applyProtection="0"/>
    <xf numFmtId="0" fontId="1" fillId="0" borderId="0"/>
    <xf numFmtId="44" fontId="1" fillId="0" borderId="0" applyFont="0" applyFill="0" applyBorder="0" applyAlignment="0" applyProtection="0"/>
    <xf numFmtId="9" fontId="16" fillId="0" borderId="0" applyFont="0" applyFill="0" applyBorder="0" applyAlignment="0" applyProtection="0"/>
  </cellStyleXfs>
  <cellXfs count="107">
    <xf numFmtId="0" fontId="0" fillId="0" borderId="0" xfId="0"/>
    <xf numFmtId="0" fontId="5" fillId="0" borderId="22" xfId="2" applyFont="1" applyFill="1" applyBorder="1" applyAlignment="1" applyProtection="1">
      <alignment horizontal="left"/>
      <protection locked="0"/>
    </xf>
    <xf numFmtId="0" fontId="5" fillId="0" borderId="23" xfId="2" applyFont="1" applyFill="1" applyBorder="1" applyAlignment="1" applyProtection="1">
      <alignment horizontal="left"/>
      <protection locked="0"/>
    </xf>
    <xf numFmtId="0" fontId="5" fillId="0" borderId="24" xfId="2" applyFont="1" applyFill="1" applyBorder="1" applyAlignment="1" applyProtection="1">
      <alignment horizontal="left"/>
      <protection locked="0"/>
    </xf>
    <xf numFmtId="0" fontId="17" fillId="6" borderId="27" xfId="11" applyFont="1" applyFill="1" applyBorder="1" applyAlignment="1" applyProtection="1">
      <alignment horizontal="center" vertical="center" wrapText="1"/>
      <protection hidden="1"/>
    </xf>
    <xf numFmtId="0" fontId="18" fillId="6" borderId="27" xfId="11" applyFont="1" applyFill="1" applyBorder="1" applyAlignment="1" applyProtection="1">
      <alignment horizontal="center" vertical="center" wrapText="1"/>
      <protection hidden="1"/>
    </xf>
    <xf numFmtId="0" fontId="18" fillId="6" borderId="28" xfId="11" applyFont="1" applyFill="1" applyBorder="1" applyAlignment="1" applyProtection="1">
      <alignment horizontal="center" vertical="center" wrapText="1"/>
      <protection hidden="1"/>
    </xf>
    <xf numFmtId="44" fontId="18" fillId="6" borderId="27" xfId="12" applyFont="1" applyFill="1" applyBorder="1" applyAlignment="1" applyProtection="1">
      <alignment horizontal="left" vertical="center" wrapText="1"/>
      <protection hidden="1"/>
    </xf>
    <xf numFmtId="44" fontId="20" fillId="5" borderId="27" xfId="10" applyFont="1" applyFill="1" applyBorder="1" applyAlignment="1" applyProtection="1">
      <alignment horizontal="left" vertical="center"/>
      <protection locked="0"/>
    </xf>
    <xf numFmtId="49" fontId="18" fillId="6" borderId="28" xfId="11" applyNumberFormat="1" applyFont="1" applyFill="1" applyBorder="1" applyAlignment="1" applyProtection="1">
      <alignment horizontal="center" vertical="center" wrapText="1"/>
      <protection hidden="1"/>
    </xf>
    <xf numFmtId="0" fontId="21" fillId="0" borderId="0" xfId="11" applyFont="1" applyAlignment="1" applyProtection="1">
      <alignment horizontal="center" vertical="center"/>
      <protection hidden="1"/>
    </xf>
    <xf numFmtId="0" fontId="17" fillId="0" borderId="0" xfId="11" applyFont="1" applyAlignment="1" applyProtection="1">
      <alignment horizontal="center" vertical="center" wrapText="1"/>
      <protection hidden="1"/>
    </xf>
    <xf numFmtId="0" fontId="18" fillId="0" borderId="0" xfId="11" applyFont="1" applyAlignment="1" applyProtection="1">
      <alignment horizontal="center" vertical="center" wrapText="1"/>
      <protection hidden="1"/>
    </xf>
    <xf numFmtId="44" fontId="18" fillId="0" borderId="0" xfId="12" applyFont="1" applyFill="1" applyBorder="1" applyAlignment="1" applyProtection="1">
      <alignment horizontal="left" vertical="center" wrapText="1"/>
      <protection hidden="1"/>
    </xf>
    <xf numFmtId="49" fontId="18" fillId="0" borderId="0" xfId="11" applyNumberFormat="1" applyFont="1" applyAlignment="1" applyProtection="1">
      <alignment horizontal="center" vertical="center" wrapText="1"/>
      <protection hidden="1"/>
    </xf>
    <xf numFmtId="49" fontId="18" fillId="6" borderId="27" xfId="11" applyNumberFormat="1" applyFont="1" applyFill="1" applyBorder="1" applyAlignment="1" applyProtection="1">
      <alignment horizontal="center" vertical="center" wrapText="1"/>
      <protection hidden="1"/>
    </xf>
    <xf numFmtId="0" fontId="18" fillId="0" borderId="27" xfId="11" applyFont="1" applyBorder="1" applyAlignment="1" applyProtection="1">
      <alignment horizontal="center" vertical="center" wrapText="1"/>
      <protection hidden="1"/>
    </xf>
    <xf numFmtId="49" fontId="18" fillId="0" borderId="28" xfId="11" applyNumberFormat="1" applyFont="1" applyBorder="1" applyAlignment="1" applyProtection="1">
      <alignment horizontal="center" vertical="center" wrapText="1"/>
      <protection hidden="1"/>
    </xf>
    <xf numFmtId="44" fontId="18" fillId="0" borderId="27" xfId="12" applyFont="1" applyFill="1" applyBorder="1" applyAlignment="1" applyProtection="1">
      <alignment horizontal="left" vertical="center" wrapText="1"/>
      <protection hidden="1"/>
    </xf>
    <xf numFmtId="9" fontId="20" fillId="5" borderId="27" xfId="13" applyFont="1" applyFill="1" applyBorder="1" applyAlignment="1" applyProtection="1">
      <alignment horizontal="left" vertical="center"/>
      <protection locked="0"/>
    </xf>
    <xf numFmtId="2" fontId="18" fillId="6" borderId="27" xfId="12" applyNumberFormat="1" applyFont="1" applyFill="1" applyBorder="1" applyAlignment="1" applyProtection="1">
      <alignment horizontal="center" vertical="center" wrapText="1"/>
      <protection hidden="1"/>
    </xf>
    <xf numFmtId="44" fontId="17" fillId="6" borderId="27" xfId="10" applyFont="1" applyFill="1" applyBorder="1" applyAlignment="1" applyProtection="1">
      <alignment horizontal="center" vertical="center" wrapText="1"/>
      <protection hidden="1"/>
    </xf>
    <xf numFmtId="0" fontId="11" fillId="0" borderId="0" xfId="3" applyFont="1" applyAlignment="1">
      <alignment horizontal="left" vertical="top"/>
    </xf>
    <xf numFmtId="0" fontId="12" fillId="0" borderId="0" xfId="3" applyFont="1" applyAlignment="1">
      <alignment horizontal="left" vertical="top"/>
    </xf>
    <xf numFmtId="0" fontId="6" fillId="0" borderId="0" xfId="1" applyFont="1" applyAlignment="1">
      <alignment horizontal="left" vertical="top"/>
    </xf>
    <xf numFmtId="0" fontId="5" fillId="0" borderId="0" xfId="0" applyFont="1" applyAlignment="1">
      <alignment horizontal="left" vertical="top" wrapText="1"/>
    </xf>
    <xf numFmtId="0" fontId="6" fillId="0" borderId="0" xfId="0" applyFont="1" applyAlignment="1">
      <alignment horizontal="left" vertical="top" wrapText="1"/>
    </xf>
    <xf numFmtId="0" fontId="5" fillId="0" borderId="0" xfId="0" applyFont="1" applyAlignment="1">
      <alignment horizontal="left" vertical="top"/>
    </xf>
    <xf numFmtId="0" fontId="5" fillId="0" borderId="0" xfId="0" applyFont="1"/>
    <xf numFmtId="0" fontId="5" fillId="0" borderId="0" xfId="0" applyFont="1" applyAlignment="1">
      <alignment wrapText="1"/>
    </xf>
    <xf numFmtId="0" fontId="7" fillId="0" borderId="0" xfId="0" applyFont="1"/>
    <xf numFmtId="0" fontId="6" fillId="0" borderId="0" xfId="1" applyFont="1" applyAlignment="1">
      <alignment vertical="center"/>
    </xf>
    <xf numFmtId="0" fontId="5" fillId="0" borderId="0" xfId="1" applyFont="1" applyAlignment="1">
      <alignment vertical="center"/>
    </xf>
    <xf numFmtId="0" fontId="5" fillId="0" borderId="0" xfId="2" applyFont="1" applyFill="1" applyAlignment="1">
      <alignment horizontal="left"/>
    </xf>
    <xf numFmtId="0" fontId="5" fillId="0" borderId="0" xfId="1" applyFont="1" applyAlignment="1">
      <alignment horizontal="left" vertical="center"/>
    </xf>
    <xf numFmtId="0" fontId="5" fillId="0" borderId="1" xfId="0" applyFont="1" applyBorder="1" applyProtection="1">
      <protection locked="0"/>
    </xf>
    <xf numFmtId="0" fontId="22" fillId="0" borderId="0" xfId="0" applyFont="1"/>
    <xf numFmtId="0" fontId="3" fillId="0" borderId="0" xfId="0" applyFont="1"/>
    <xf numFmtId="0" fontId="3" fillId="0" borderId="0" xfId="0" applyFont="1" applyAlignment="1">
      <alignment wrapText="1"/>
    </xf>
    <xf numFmtId="0" fontId="0" fillId="0" borderId="0" xfId="0" applyAlignment="1">
      <alignment wrapText="1"/>
    </xf>
    <xf numFmtId="0" fontId="4" fillId="0" borderId="0" xfId="0" applyFont="1"/>
    <xf numFmtId="0" fontId="2" fillId="0" borderId="0" xfId="0" applyFont="1" applyAlignment="1">
      <alignment horizontal="center" vertical="center" wrapText="1"/>
    </xf>
    <xf numFmtId="0" fontId="19" fillId="0" borderId="0" xfId="0" applyFont="1" applyAlignment="1">
      <alignment horizontal="center" vertical="center"/>
    </xf>
    <xf numFmtId="0" fontId="7" fillId="0" borderId="0" xfId="11" applyFont="1"/>
    <xf numFmtId="0" fontId="2" fillId="0" borderId="0" xfId="0" applyFont="1" applyAlignment="1">
      <alignment horizontal="center" vertical="center"/>
    </xf>
    <xf numFmtId="44" fontId="20" fillId="0" borderId="0" xfId="10" applyFont="1" applyFill="1" applyBorder="1" applyAlignment="1" applyProtection="1">
      <alignment horizontal="left" vertical="center"/>
    </xf>
    <xf numFmtId="0" fontId="19" fillId="0" borderId="0" xfId="0" applyFont="1" applyAlignment="1">
      <alignment vertical="center"/>
    </xf>
    <xf numFmtId="0" fontId="5" fillId="2" borderId="0" xfId="0" applyFont="1" applyFill="1"/>
    <xf numFmtId="0" fontId="6" fillId="3" borderId="2" xfId="0" applyFont="1" applyFill="1" applyBorder="1"/>
    <xf numFmtId="0" fontId="6" fillId="3" borderId="3" xfId="0" applyFont="1" applyFill="1" applyBorder="1"/>
    <xf numFmtId="0" fontId="6" fillId="3" borderId="4" xfId="0" applyFont="1" applyFill="1" applyBorder="1"/>
    <xf numFmtId="0" fontId="6" fillId="0" borderId="0" xfId="0" applyFont="1"/>
    <xf numFmtId="0" fontId="6" fillId="4" borderId="5" xfId="0" applyFont="1" applyFill="1" applyBorder="1"/>
    <xf numFmtId="0" fontId="6" fillId="4" borderId="6" xfId="0" applyFont="1" applyFill="1" applyBorder="1"/>
    <xf numFmtId="0" fontId="6" fillId="4" borderId="7" xfId="0" applyFont="1" applyFill="1" applyBorder="1"/>
    <xf numFmtId="0" fontId="6" fillId="3" borderId="8" xfId="0" applyFont="1" applyFill="1" applyBorder="1" applyAlignment="1">
      <alignment wrapText="1"/>
    </xf>
    <xf numFmtId="0" fontId="6" fillId="3" borderId="9" xfId="0" applyFont="1" applyFill="1" applyBorder="1" applyAlignment="1">
      <alignment wrapText="1"/>
    </xf>
    <xf numFmtId="0" fontId="6" fillId="3" borderId="10" xfId="0" applyFont="1" applyFill="1" applyBorder="1"/>
    <xf numFmtId="0" fontId="5" fillId="0" borderId="8" xfId="0" applyFont="1" applyBorder="1"/>
    <xf numFmtId="0" fontId="5" fillId="0" borderId="9" xfId="0" applyFont="1" applyBorder="1"/>
    <xf numFmtId="164" fontId="5" fillId="0" borderId="9" xfId="0" applyNumberFormat="1" applyFont="1" applyBorder="1"/>
    <xf numFmtId="164" fontId="5" fillId="0" borderId="10" xfId="0" applyNumberFormat="1" applyFont="1" applyBorder="1"/>
    <xf numFmtId="0" fontId="5" fillId="0" borderId="9" xfId="0" applyFont="1" applyBorder="1" applyAlignment="1">
      <alignment horizontal="right"/>
    </xf>
    <xf numFmtId="0" fontId="5" fillId="4" borderId="29" xfId="0" applyFont="1" applyFill="1" applyBorder="1"/>
    <xf numFmtId="164" fontId="5" fillId="4" borderId="29" xfId="0" applyNumberFormat="1" applyFont="1" applyFill="1" applyBorder="1"/>
    <xf numFmtId="164" fontId="6" fillId="7" borderId="18" xfId="0" applyNumberFormat="1" applyFont="1" applyFill="1" applyBorder="1"/>
    <xf numFmtId="0" fontId="6" fillId="2" borderId="0" xfId="0" applyFont="1" applyFill="1"/>
    <xf numFmtId="0" fontId="6" fillId="3" borderId="14" xfId="0" applyFont="1" applyFill="1" applyBorder="1"/>
    <xf numFmtId="0" fontId="6" fillId="3" borderId="15" xfId="0" applyFont="1" applyFill="1" applyBorder="1"/>
    <xf numFmtId="0" fontId="6" fillId="3" borderId="16" xfId="0" applyFont="1" applyFill="1" applyBorder="1"/>
    <xf numFmtId="0" fontId="6" fillId="0" borderId="25" xfId="0" applyFont="1" applyBorder="1" applyAlignment="1">
      <alignment horizontal="left" vertical="center" wrapText="1"/>
    </xf>
    <xf numFmtId="0" fontId="6" fillId="0" borderId="12" xfId="0" applyFont="1" applyBorder="1" applyAlignment="1">
      <alignment wrapText="1"/>
    </xf>
    <xf numFmtId="0" fontId="6" fillId="0" borderId="13" xfId="0" applyFont="1" applyBorder="1" applyAlignment="1">
      <alignment wrapText="1"/>
    </xf>
    <xf numFmtId="0" fontId="6" fillId="0" borderId="15" xfId="0" applyFont="1" applyBorder="1" applyAlignment="1">
      <alignment wrapText="1"/>
    </xf>
    <xf numFmtId="0" fontId="6" fillId="0" borderId="16" xfId="0" applyFont="1" applyBorder="1" applyAlignment="1">
      <alignment wrapText="1"/>
    </xf>
    <xf numFmtId="0" fontId="5" fillId="0" borderId="17" xfId="0" applyFont="1" applyBorder="1"/>
    <xf numFmtId="0" fontId="6" fillId="0" borderId="18" xfId="0" applyFont="1" applyBorder="1" applyAlignment="1">
      <alignment wrapText="1"/>
    </xf>
    <xf numFmtId="0" fontId="6" fillId="0" borderId="19" xfId="0" applyFont="1" applyBorder="1" applyAlignment="1">
      <alignment wrapText="1"/>
    </xf>
    <xf numFmtId="0" fontId="6" fillId="0" borderId="25" xfId="0" applyFont="1" applyBorder="1" applyAlignment="1">
      <alignment wrapText="1"/>
    </xf>
    <xf numFmtId="0" fontId="6" fillId="0" borderId="17" xfId="0" applyFont="1" applyBorder="1" applyAlignment="1">
      <alignment wrapText="1"/>
    </xf>
    <xf numFmtId="0" fontId="5" fillId="0" borderId="18" xfId="0" applyFont="1" applyBorder="1"/>
    <xf numFmtId="0" fontId="6" fillId="0" borderId="19" xfId="0" applyFont="1" applyBorder="1"/>
    <xf numFmtId="164" fontId="6" fillId="6" borderId="19" xfId="0" applyNumberFormat="1" applyFont="1" applyFill="1" applyBorder="1"/>
    <xf numFmtId="164" fontId="6" fillId="0" borderId="19" xfId="0" applyNumberFormat="1" applyFont="1" applyBorder="1"/>
    <xf numFmtId="0" fontId="6" fillId="4" borderId="26" xfId="0" applyFont="1" applyFill="1" applyBorder="1"/>
    <xf numFmtId="0" fontId="6" fillId="4" borderId="20" xfId="0" applyFont="1" applyFill="1" applyBorder="1"/>
    <xf numFmtId="0" fontId="6" fillId="4" borderId="30" xfId="0" applyFont="1" applyFill="1" applyBorder="1"/>
    <xf numFmtId="164" fontId="6" fillId="4" borderId="19" xfId="0" applyNumberFormat="1" applyFont="1" applyFill="1" applyBorder="1"/>
    <xf numFmtId="164" fontId="6" fillId="0" borderId="0" xfId="0" applyNumberFormat="1" applyFont="1"/>
    <xf numFmtId="0" fontId="6" fillId="0" borderId="15" xfId="0" applyFont="1" applyBorder="1"/>
    <xf numFmtId="0" fontId="6" fillId="0" borderId="11" xfId="0" applyFont="1" applyBorder="1" applyAlignment="1">
      <alignment wrapText="1"/>
    </xf>
    <xf numFmtId="0" fontId="6" fillId="0" borderId="20" xfId="0" applyFont="1" applyBorder="1" applyAlignment="1">
      <alignment wrapText="1"/>
    </xf>
    <xf numFmtId="0" fontId="6" fillId="0" borderId="21" xfId="0" applyFont="1" applyBorder="1" applyAlignment="1">
      <alignment wrapText="1"/>
    </xf>
    <xf numFmtId="0" fontId="5" fillId="0" borderId="19" xfId="0" applyFont="1" applyBorder="1"/>
    <xf numFmtId="0" fontId="6" fillId="8" borderId="19" xfId="0" applyFont="1" applyFill="1" applyBorder="1"/>
    <xf numFmtId="0" fontId="2" fillId="0" borderId="0" xfId="0" applyFont="1" applyAlignment="1">
      <alignment horizontal="center" vertical="center" wrapText="1"/>
    </xf>
    <xf numFmtId="0" fontId="19" fillId="0" borderId="0" xfId="0" applyFont="1" applyAlignment="1">
      <alignment horizontal="center" vertical="center"/>
    </xf>
    <xf numFmtId="0" fontId="2" fillId="0" borderId="0" xfId="0" applyFont="1" applyAlignment="1">
      <alignment horizontal="center" vertical="center"/>
    </xf>
    <xf numFmtId="0" fontId="2" fillId="8" borderId="31" xfId="0" applyFont="1" applyFill="1" applyBorder="1" applyAlignment="1">
      <alignment horizontal="center" vertical="center"/>
    </xf>
    <xf numFmtId="0" fontId="17" fillId="6" borderId="28" xfId="11" applyFont="1" applyFill="1" applyBorder="1" applyAlignment="1" applyProtection="1">
      <alignment horizontal="center" vertical="center" wrapText="1"/>
      <protection hidden="1"/>
    </xf>
    <xf numFmtId="0" fontId="17" fillId="6" borderId="34" xfId="11" applyFont="1" applyFill="1" applyBorder="1" applyAlignment="1" applyProtection="1">
      <alignment horizontal="center" vertical="center" wrapText="1"/>
      <protection hidden="1"/>
    </xf>
    <xf numFmtId="0" fontId="24" fillId="8" borderId="0" xfId="0" applyFont="1" applyFill="1" applyAlignment="1">
      <alignment horizontal="center" vertical="top" wrapText="1"/>
    </xf>
    <xf numFmtId="0" fontId="2" fillId="0" borderId="31" xfId="0" applyFont="1" applyBorder="1" applyAlignment="1">
      <alignment horizontal="center" vertical="center"/>
    </xf>
    <xf numFmtId="0" fontId="18" fillId="6" borderId="32" xfId="11" applyFont="1" applyFill="1" applyBorder="1" applyAlignment="1" applyProtection="1">
      <alignment horizontal="center" vertical="center" wrapText="1"/>
      <protection hidden="1"/>
    </xf>
    <xf numFmtId="0" fontId="18" fillId="6" borderId="33" xfId="11" applyFont="1" applyFill="1" applyBorder="1" applyAlignment="1" applyProtection="1">
      <alignment horizontal="center" vertical="center" wrapText="1"/>
      <protection hidden="1"/>
    </xf>
    <xf numFmtId="44" fontId="20" fillId="5" borderId="32" xfId="10" applyFont="1" applyFill="1" applyBorder="1" applyAlignment="1" applyProtection="1">
      <alignment horizontal="center" vertical="center"/>
      <protection locked="0"/>
    </xf>
    <xf numFmtId="44" fontId="20" fillId="5" borderId="33" xfId="10" applyFont="1" applyFill="1" applyBorder="1" applyAlignment="1" applyProtection="1">
      <alignment horizontal="center" vertical="center"/>
      <protection locked="0"/>
    </xf>
  </cellXfs>
  <cellStyles count="14">
    <cellStyle name="Euro" xfId="5" xr:uid="{DCAAEAFF-0CB8-40B0-B0B7-92C6054450D5}"/>
    <cellStyle name="Hyperlink 2" xfId="6" xr:uid="{B0DE89B3-4AD8-4140-97B0-CFAF96BA449A}"/>
    <cellStyle name="Komma 2" xfId="7" xr:uid="{6AF82ED4-6A40-471E-B0D2-C56C68CC8167}"/>
    <cellStyle name="Procent" xfId="13" builtinId="5"/>
    <cellStyle name="Procent 2" xfId="8" xr:uid="{39A612DA-8382-4716-ABB6-652C518BDBE4}"/>
    <cellStyle name="Standaard" xfId="0" builtinId="0"/>
    <cellStyle name="Standaard 2" xfId="4" xr:uid="{6C2E3F33-9802-4B8A-9E81-FE8243A4D0E9}"/>
    <cellStyle name="Standaard 3" xfId="11" xr:uid="{9A1BE5F1-D955-4608-AE8A-55B1B1B783EC}"/>
    <cellStyle name="Standaard_Gemeente Nijmegen-begrotingsmodel" xfId="2" xr:uid="{992EACD2-6B21-443F-80C0-7457ACE8E047}"/>
    <cellStyle name="Standard 2" xfId="3" xr:uid="{EA033822-D54C-4251-AB9B-47299982596B}"/>
    <cellStyle name="Standard_Ecklohn Baden Württemberg 2" xfId="1" xr:uid="{C9FD34D3-D522-40F7-BA6B-20ED4F88E39E}"/>
    <cellStyle name="Valuta" xfId="10" builtinId="4"/>
    <cellStyle name="Valuta 2" xfId="9" xr:uid="{7831B88C-2615-4445-BBED-EBE3FF699EEA}"/>
    <cellStyle name="Valuta 3" xfId="12" xr:uid="{850291F9-F78D-4CC6-A8A1-DCD0FF2E0534}"/>
  </cellStyles>
  <dxfs count="0"/>
  <tableStyles count="0" defaultTableStyle="TableStyleMedium2" defaultPivotStyle="PivotStyleLight16"/>
  <colors>
    <mruColors>
      <color rgb="FFDBE5F1"/>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438150</xdr:colOff>
      <xdr:row>0</xdr:row>
      <xdr:rowOff>85725</xdr:rowOff>
    </xdr:from>
    <xdr:to>
      <xdr:col>1</xdr:col>
      <xdr:colOff>1800225</xdr:colOff>
      <xdr:row>3</xdr:row>
      <xdr:rowOff>25631</xdr:rowOff>
    </xdr:to>
    <xdr:pic>
      <xdr:nvPicPr>
        <xdr:cNvPr id="2" name="Afbeelding 1" descr="Energietoeslag aanvragen Zaanstad">
          <a:extLst>
            <a:ext uri="{FF2B5EF4-FFF2-40B4-BE49-F238E27FC236}">
              <a16:creationId xmlns:a16="http://schemas.microsoft.com/office/drawing/2014/main" id="{37C5DBF7-B901-4469-B264-61B0FF91A9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8710" y="85725"/>
          <a:ext cx="1362075" cy="442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552451</xdr:colOff>
      <xdr:row>2</xdr:row>
      <xdr:rowOff>1</xdr:rowOff>
    </xdr:from>
    <xdr:to>
      <xdr:col>1</xdr:col>
      <xdr:colOff>2533651</xdr:colOff>
      <xdr:row>6</xdr:row>
      <xdr:rowOff>17193</xdr:rowOff>
    </xdr:to>
    <xdr:pic>
      <xdr:nvPicPr>
        <xdr:cNvPr id="2" name="Afbeelding 1" descr="Energietoeslag aanvragen Zaanstad">
          <a:extLst>
            <a:ext uri="{FF2B5EF4-FFF2-40B4-BE49-F238E27FC236}">
              <a16:creationId xmlns:a16="http://schemas.microsoft.com/office/drawing/2014/main" id="{44159F99-7950-4FB7-8173-6AB8E47ABF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3011" y="350521"/>
          <a:ext cx="1981200" cy="6877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7FA09-DAC8-4F9A-BF6B-B8FD97300CCA}">
  <dimension ref="B4:B22"/>
  <sheetViews>
    <sheetView tabSelected="1" workbookViewId="0">
      <selection sqref="A1:XFD1048576"/>
    </sheetView>
  </sheetViews>
  <sheetFormatPr defaultRowHeight="12.75" x14ac:dyDescent="0.2"/>
  <cols>
    <col min="2" max="2" width="125.5703125" customWidth="1"/>
  </cols>
  <sheetData>
    <row r="4" spans="2:2" ht="21" x14ac:dyDescent="0.2">
      <c r="B4" s="22" t="s">
        <v>0</v>
      </c>
    </row>
    <row r="5" spans="2:2" x14ac:dyDescent="0.2">
      <c r="B5" s="23"/>
    </row>
    <row r="6" spans="2:2" ht="15" x14ac:dyDescent="0.2">
      <c r="B6" s="24" t="s">
        <v>1</v>
      </c>
    </row>
    <row r="7" spans="2:2" ht="60" x14ac:dyDescent="0.2">
      <c r="B7" s="25" t="s">
        <v>2</v>
      </c>
    </row>
    <row r="8" spans="2:2" ht="45" x14ac:dyDescent="0.2">
      <c r="B8" s="25" t="s">
        <v>3</v>
      </c>
    </row>
    <row r="9" spans="2:2" ht="30" x14ac:dyDescent="0.2">
      <c r="B9" s="25" t="s">
        <v>4</v>
      </c>
    </row>
    <row r="10" spans="2:2" ht="30" x14ac:dyDescent="0.2">
      <c r="B10" s="25" t="s">
        <v>5</v>
      </c>
    </row>
    <row r="11" spans="2:2" ht="30" x14ac:dyDescent="0.2">
      <c r="B11" s="25" t="s">
        <v>6</v>
      </c>
    </row>
    <row r="12" spans="2:2" ht="15" x14ac:dyDescent="0.2">
      <c r="B12" s="25" t="s">
        <v>7</v>
      </c>
    </row>
    <row r="13" spans="2:2" ht="15" x14ac:dyDescent="0.2">
      <c r="B13" s="25"/>
    </row>
    <row r="14" spans="2:2" ht="15" x14ac:dyDescent="0.2">
      <c r="B14" s="25"/>
    </row>
    <row r="15" spans="2:2" ht="15" x14ac:dyDescent="0.2">
      <c r="B15" s="26" t="s">
        <v>8</v>
      </c>
    </row>
    <row r="16" spans="2:2" ht="15" x14ac:dyDescent="0.2">
      <c r="B16" s="27" t="s">
        <v>9</v>
      </c>
    </row>
    <row r="17" spans="2:2" ht="45" x14ac:dyDescent="0.2">
      <c r="B17" s="25" t="s">
        <v>10</v>
      </c>
    </row>
    <row r="18" spans="2:2" ht="63" customHeight="1" x14ac:dyDescent="0.2">
      <c r="B18" s="25" t="s">
        <v>11</v>
      </c>
    </row>
    <row r="19" spans="2:2" ht="15" x14ac:dyDescent="0.2">
      <c r="B19" s="25" t="s">
        <v>12</v>
      </c>
    </row>
    <row r="20" spans="2:2" ht="30" x14ac:dyDescent="0.2">
      <c r="B20" s="25" t="s">
        <v>13</v>
      </c>
    </row>
    <row r="21" spans="2:2" ht="15" x14ac:dyDescent="0.25">
      <c r="B21" s="28" t="s">
        <v>14</v>
      </c>
    </row>
    <row r="22" spans="2:2" ht="45" x14ac:dyDescent="0.25">
      <c r="B22" s="29" t="s">
        <v>15</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51957-8659-4E39-9103-25712A8B918C}">
  <dimension ref="B3:E24"/>
  <sheetViews>
    <sheetView workbookViewId="0">
      <selection activeCell="D17" activeCellId="7" sqref="B11 B14 B17 B20 D11 D14 D18 D17:D20"/>
    </sheetView>
  </sheetViews>
  <sheetFormatPr defaultRowHeight="12.75" x14ac:dyDescent="0.2"/>
  <cols>
    <col min="2" max="2" width="51.42578125" customWidth="1"/>
    <col min="4" max="4" width="39.5703125" customWidth="1"/>
  </cols>
  <sheetData>
    <row r="3" spans="2:5" ht="15" x14ac:dyDescent="0.25">
      <c r="B3" s="30"/>
      <c r="C3" s="28"/>
      <c r="D3" s="28"/>
      <c r="E3" s="28"/>
    </row>
    <row r="4" spans="2:5" ht="15" x14ac:dyDescent="0.25">
      <c r="B4" s="28"/>
      <c r="C4" s="28"/>
      <c r="D4" s="28"/>
      <c r="E4" s="28"/>
    </row>
    <row r="5" spans="2:5" ht="15" x14ac:dyDescent="0.25">
      <c r="B5" s="28"/>
      <c r="C5" s="28"/>
      <c r="D5" s="28"/>
      <c r="E5" s="28"/>
    </row>
    <row r="6" spans="2:5" ht="15" x14ac:dyDescent="0.25">
      <c r="B6" s="28"/>
      <c r="C6" s="28"/>
      <c r="D6" s="28"/>
      <c r="E6" s="28"/>
    </row>
    <row r="7" spans="2:5" ht="15" x14ac:dyDescent="0.25">
      <c r="B7" s="28"/>
      <c r="C7" s="28"/>
      <c r="D7" s="28"/>
      <c r="E7" s="28"/>
    </row>
    <row r="8" spans="2:5" ht="15" x14ac:dyDescent="0.2">
      <c r="B8" s="31" t="s">
        <v>16</v>
      </c>
      <c r="C8" s="32"/>
      <c r="D8" s="32"/>
      <c r="E8" s="32"/>
    </row>
    <row r="9" spans="2:5" ht="15" x14ac:dyDescent="0.2">
      <c r="B9" s="32"/>
      <c r="C9" s="32"/>
      <c r="D9" s="32"/>
      <c r="E9" s="32"/>
    </row>
    <row r="10" spans="2:5" ht="15.75" thickBot="1" x14ac:dyDescent="0.25">
      <c r="B10" s="32" t="s">
        <v>17</v>
      </c>
      <c r="C10" s="32"/>
      <c r="D10" s="32" t="s">
        <v>18</v>
      </c>
      <c r="E10" s="32"/>
    </row>
    <row r="11" spans="2:5" ht="15.75" thickBot="1" x14ac:dyDescent="0.3">
      <c r="B11" s="1"/>
      <c r="C11" s="32"/>
      <c r="D11" s="1"/>
      <c r="E11" s="33"/>
    </row>
    <row r="12" spans="2:5" ht="15" x14ac:dyDescent="0.2">
      <c r="B12" s="32"/>
      <c r="C12" s="32"/>
      <c r="D12" s="32"/>
      <c r="E12" s="32"/>
    </row>
    <row r="13" spans="2:5" ht="15.75" thickBot="1" x14ac:dyDescent="0.25">
      <c r="B13" s="32" t="s">
        <v>19</v>
      </c>
      <c r="C13" s="32"/>
      <c r="D13" s="34" t="s">
        <v>20</v>
      </c>
      <c r="E13" s="34"/>
    </row>
    <row r="14" spans="2:5" ht="15.75" thickBot="1" x14ac:dyDescent="0.3">
      <c r="B14" s="1"/>
      <c r="C14" s="32"/>
      <c r="D14" s="1"/>
      <c r="E14" s="33"/>
    </row>
    <row r="15" spans="2:5" ht="15" x14ac:dyDescent="0.2">
      <c r="B15" s="32"/>
      <c r="C15" s="32"/>
      <c r="D15" s="32"/>
      <c r="E15" s="32"/>
    </row>
    <row r="16" spans="2:5" ht="15.75" thickBot="1" x14ac:dyDescent="0.3">
      <c r="B16" s="32" t="s">
        <v>21</v>
      </c>
      <c r="C16" s="32"/>
      <c r="D16" s="34" t="s">
        <v>22</v>
      </c>
      <c r="E16" s="28"/>
    </row>
    <row r="17" spans="2:5" ht="15.75" thickBot="1" x14ac:dyDescent="0.3">
      <c r="B17" s="1"/>
      <c r="C17" s="32"/>
      <c r="D17" s="35"/>
      <c r="E17" s="34"/>
    </row>
    <row r="18" spans="2:5" ht="15" x14ac:dyDescent="0.25">
      <c r="B18" s="32"/>
      <c r="C18" s="32"/>
      <c r="D18" s="2"/>
      <c r="E18" s="33"/>
    </row>
    <row r="19" spans="2:5" ht="15.75" thickBot="1" x14ac:dyDescent="0.3">
      <c r="B19" s="32" t="s">
        <v>23</v>
      </c>
      <c r="C19" s="32"/>
      <c r="D19" s="2"/>
      <c r="E19" s="33"/>
    </row>
    <row r="20" spans="2:5" ht="15.75" thickBot="1" x14ac:dyDescent="0.3">
      <c r="B20" s="1"/>
      <c r="C20" s="32"/>
      <c r="D20" s="3"/>
      <c r="E20" s="33"/>
    </row>
    <row r="21" spans="2:5" ht="15" x14ac:dyDescent="0.25">
      <c r="B21" s="32"/>
      <c r="C21" s="32"/>
      <c r="D21" s="28"/>
      <c r="E21" s="28"/>
    </row>
    <row r="22" spans="2:5" ht="15" x14ac:dyDescent="0.25">
      <c r="B22" s="32"/>
      <c r="C22" s="32"/>
      <c r="D22" s="28"/>
      <c r="E22" s="28"/>
    </row>
    <row r="23" spans="2:5" ht="15" x14ac:dyDescent="0.25">
      <c r="B23" s="28"/>
      <c r="C23" s="32"/>
      <c r="D23" s="32"/>
      <c r="E23" s="32"/>
    </row>
    <row r="24" spans="2:5" ht="15" x14ac:dyDescent="0.25">
      <c r="B24" s="28"/>
      <c r="C24" s="32"/>
      <c r="D24" s="32"/>
      <c r="E24" s="32"/>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ED1A9-1280-40E0-BE45-16007FB4E9DC}">
  <dimension ref="B1:Q46"/>
  <sheetViews>
    <sheetView zoomScaleNormal="100" workbookViewId="0">
      <selection activeCell="K37" activeCellId="17" sqref="E6 J6 J12 E12 E18 J18 E25 J24 E31:E32 J30 K30 D37 D38 D39 D40 D41 D42 K37"/>
    </sheetView>
  </sheetViews>
  <sheetFormatPr defaultRowHeight="12.75" x14ac:dyDescent="0.2"/>
  <cols>
    <col min="2" max="2" width="52.28515625" bestFit="1" customWidth="1"/>
    <col min="3" max="3" width="19.85546875" customWidth="1"/>
    <col min="4" max="4" width="14.42578125" customWidth="1"/>
    <col min="5" max="5" width="12.85546875" customWidth="1"/>
    <col min="7" max="7" width="32.140625" bestFit="1" customWidth="1"/>
    <col min="8" max="8" width="19.85546875" customWidth="1"/>
    <col min="9" max="9" width="14.5703125" customWidth="1"/>
    <col min="10" max="10" width="15.42578125" bestFit="1" customWidth="1"/>
    <col min="11" max="11" width="15.85546875" bestFit="1" customWidth="1"/>
    <col min="13" max="13" width="24" customWidth="1"/>
    <col min="14" max="14" width="12.42578125" customWidth="1"/>
    <col min="15" max="15" width="17.28515625" bestFit="1" customWidth="1"/>
    <col min="16" max="16" width="26.28515625" customWidth="1"/>
    <col min="17" max="17" width="15" customWidth="1"/>
  </cols>
  <sheetData>
    <row r="1" spans="2:12" ht="23.25" x14ac:dyDescent="0.35">
      <c r="B1" s="36" t="s">
        <v>24</v>
      </c>
      <c r="C1" s="37"/>
      <c r="D1" s="37"/>
      <c r="E1" s="37"/>
      <c r="F1" s="37"/>
      <c r="G1" s="37"/>
      <c r="H1" s="37"/>
      <c r="I1" s="37"/>
      <c r="J1" s="37"/>
    </row>
    <row r="2" spans="2:12" x14ac:dyDescent="0.2">
      <c r="B2" s="38"/>
      <c r="C2" s="38"/>
      <c r="D2" s="38"/>
      <c r="E2" s="38"/>
      <c r="F2" s="38"/>
      <c r="G2" s="38"/>
      <c r="H2" s="38"/>
      <c r="I2" s="38"/>
      <c r="J2" s="38"/>
      <c r="K2" s="39"/>
      <c r="L2" s="39"/>
    </row>
    <row r="3" spans="2:12" x14ac:dyDescent="0.2">
      <c r="B3" s="40" t="s">
        <v>25</v>
      </c>
      <c r="C3" s="37"/>
      <c r="D3" s="37"/>
      <c r="E3" s="37"/>
      <c r="F3" s="37"/>
      <c r="G3" s="40" t="s">
        <v>26</v>
      </c>
      <c r="H3" s="37"/>
      <c r="I3" s="37"/>
      <c r="J3" s="37"/>
    </row>
    <row r="4" spans="2:12" x14ac:dyDescent="0.2">
      <c r="B4" s="37"/>
      <c r="C4" s="37"/>
      <c r="D4" s="37"/>
      <c r="E4" s="37"/>
      <c r="F4" s="37"/>
      <c r="G4" s="37"/>
      <c r="H4" s="37"/>
      <c r="I4" s="37"/>
      <c r="J4" s="37"/>
    </row>
    <row r="5" spans="2:12" x14ac:dyDescent="0.2">
      <c r="B5" s="95" t="s">
        <v>27</v>
      </c>
      <c r="C5" s="4" t="s">
        <v>28</v>
      </c>
      <c r="D5" s="4" t="s">
        <v>29</v>
      </c>
      <c r="E5" s="4" t="s">
        <v>30</v>
      </c>
      <c r="F5" s="37"/>
      <c r="G5" s="95" t="s">
        <v>31</v>
      </c>
      <c r="H5" s="4" t="s">
        <v>28</v>
      </c>
      <c r="I5" s="4" t="s">
        <v>29</v>
      </c>
      <c r="J5" s="4" t="s">
        <v>30</v>
      </c>
    </row>
    <row r="6" spans="2:12" x14ac:dyDescent="0.2">
      <c r="B6" s="95"/>
      <c r="C6" s="5" t="s">
        <v>32</v>
      </c>
      <c r="D6" s="6"/>
      <c r="E6" s="8">
        <v>0</v>
      </c>
      <c r="F6" s="37"/>
      <c r="G6" s="96"/>
      <c r="H6" s="5" t="s">
        <v>32</v>
      </c>
      <c r="I6" s="6"/>
      <c r="J6" s="8">
        <v>0</v>
      </c>
    </row>
    <row r="7" spans="2:12" x14ac:dyDescent="0.2">
      <c r="B7" s="95"/>
      <c r="C7" s="5" t="s">
        <v>33</v>
      </c>
      <c r="D7" s="9" t="s">
        <v>34</v>
      </c>
      <c r="E7" s="7">
        <f>(E6*1.1)</f>
        <v>0</v>
      </c>
      <c r="F7" s="37"/>
      <c r="G7" s="96"/>
      <c r="H7" s="5" t="s">
        <v>33</v>
      </c>
      <c r="I7" s="9" t="s">
        <v>34</v>
      </c>
      <c r="J7" s="7">
        <f>(J6*1.1)</f>
        <v>0</v>
      </c>
    </row>
    <row r="8" spans="2:12" x14ac:dyDescent="0.2">
      <c r="B8" s="95"/>
      <c r="C8" s="5" t="s">
        <v>35</v>
      </c>
      <c r="D8" s="9" t="s">
        <v>36</v>
      </c>
      <c r="E8" s="7">
        <f>(E6*1.2)</f>
        <v>0</v>
      </c>
      <c r="F8" s="37"/>
      <c r="G8" s="96"/>
      <c r="H8" s="5" t="s">
        <v>35</v>
      </c>
      <c r="I8" s="9" t="s">
        <v>36</v>
      </c>
      <c r="J8" s="7">
        <f>(J6*1.2)</f>
        <v>0</v>
      </c>
    </row>
    <row r="9" spans="2:12" ht="36" x14ac:dyDescent="0.2">
      <c r="B9" s="95"/>
      <c r="C9" s="5" t="s">
        <v>37</v>
      </c>
      <c r="D9" s="9" t="s">
        <v>38</v>
      </c>
      <c r="E9" s="7">
        <f>(E6*1.35)</f>
        <v>0</v>
      </c>
      <c r="F9" s="37"/>
      <c r="G9" s="96"/>
      <c r="H9" s="5" t="s">
        <v>37</v>
      </c>
      <c r="I9" s="9" t="s">
        <v>38</v>
      </c>
      <c r="J9" s="7">
        <f>(J6*1.35)</f>
        <v>0</v>
      </c>
    </row>
    <row r="10" spans="2:12" ht="15" x14ac:dyDescent="0.25">
      <c r="B10" s="37"/>
      <c r="C10" s="10"/>
      <c r="D10" s="43"/>
      <c r="E10" s="43"/>
      <c r="F10" s="37"/>
      <c r="G10" s="37"/>
      <c r="H10" s="37"/>
      <c r="I10" s="37"/>
      <c r="J10" s="37"/>
    </row>
    <row r="11" spans="2:12" x14ac:dyDescent="0.2">
      <c r="B11" s="95" t="s">
        <v>39</v>
      </c>
      <c r="C11" s="4" t="s">
        <v>28</v>
      </c>
      <c r="D11" s="4" t="s">
        <v>29</v>
      </c>
      <c r="E11" s="4" t="s">
        <v>30</v>
      </c>
      <c r="F11" s="37"/>
      <c r="G11" s="97" t="s">
        <v>40</v>
      </c>
      <c r="H11" s="4" t="s">
        <v>28</v>
      </c>
      <c r="I11" s="4" t="s">
        <v>29</v>
      </c>
      <c r="J11" s="4" t="s">
        <v>30</v>
      </c>
    </row>
    <row r="12" spans="2:12" x14ac:dyDescent="0.2">
      <c r="B12" s="95"/>
      <c r="C12" s="5" t="s">
        <v>32</v>
      </c>
      <c r="D12" s="6"/>
      <c r="E12" s="8">
        <v>0</v>
      </c>
      <c r="F12" s="37"/>
      <c r="G12" s="96"/>
      <c r="H12" s="5" t="s">
        <v>32</v>
      </c>
      <c r="I12" s="6"/>
      <c r="J12" s="8">
        <v>0</v>
      </c>
    </row>
    <row r="13" spans="2:12" x14ac:dyDescent="0.2">
      <c r="B13" s="95"/>
      <c r="C13" s="5" t="s">
        <v>33</v>
      </c>
      <c r="D13" s="9" t="s">
        <v>34</v>
      </c>
      <c r="E13" s="7">
        <f>(E12*1.1)</f>
        <v>0</v>
      </c>
      <c r="F13" s="37"/>
      <c r="G13" s="96"/>
      <c r="H13" s="5" t="s">
        <v>33</v>
      </c>
      <c r="I13" s="9" t="s">
        <v>34</v>
      </c>
      <c r="J13" s="7">
        <f>(J12*1.1)</f>
        <v>0</v>
      </c>
    </row>
    <row r="14" spans="2:12" x14ac:dyDescent="0.2">
      <c r="B14" s="95"/>
      <c r="C14" s="5" t="s">
        <v>35</v>
      </c>
      <c r="D14" s="9" t="s">
        <v>36</v>
      </c>
      <c r="E14" s="7">
        <f>(E12*1.2)</f>
        <v>0</v>
      </c>
      <c r="F14" s="37"/>
      <c r="G14" s="96"/>
      <c r="H14" s="5" t="s">
        <v>35</v>
      </c>
      <c r="I14" s="9" t="s">
        <v>36</v>
      </c>
      <c r="J14" s="7">
        <f>(J12*1.2)</f>
        <v>0</v>
      </c>
    </row>
    <row r="15" spans="2:12" ht="36" x14ac:dyDescent="0.2">
      <c r="B15" s="95"/>
      <c r="C15" s="5" t="s">
        <v>37</v>
      </c>
      <c r="D15" s="9" t="s">
        <v>38</v>
      </c>
      <c r="E15" s="7">
        <f>(E12*1.35)</f>
        <v>0</v>
      </c>
      <c r="F15" s="37"/>
      <c r="G15" s="96"/>
      <c r="H15" s="5" t="s">
        <v>37</v>
      </c>
      <c r="I15" s="9" t="s">
        <v>38</v>
      </c>
      <c r="J15" s="7">
        <f>(J12*1.35)</f>
        <v>0</v>
      </c>
    </row>
    <row r="16" spans="2:12" x14ac:dyDescent="0.2">
      <c r="B16" s="41"/>
      <c r="C16" s="12"/>
      <c r="D16" s="14"/>
      <c r="E16" s="13"/>
      <c r="F16" s="37"/>
      <c r="G16" s="42"/>
      <c r="H16" s="12"/>
      <c r="I16" s="14"/>
      <c r="J16" s="13"/>
    </row>
    <row r="17" spans="2:17" x14ac:dyDescent="0.2">
      <c r="B17" s="95" t="s">
        <v>41</v>
      </c>
      <c r="C17" s="4" t="s">
        <v>28</v>
      </c>
      <c r="D17" s="4" t="s">
        <v>29</v>
      </c>
      <c r="E17" s="4" t="s">
        <v>30</v>
      </c>
      <c r="G17" s="102" t="s">
        <v>42</v>
      </c>
      <c r="H17" s="4" t="s">
        <v>28</v>
      </c>
      <c r="I17" s="4" t="s">
        <v>29</v>
      </c>
      <c r="J17" s="4" t="s">
        <v>30</v>
      </c>
    </row>
    <row r="18" spans="2:17" x14ac:dyDescent="0.2">
      <c r="B18" s="95"/>
      <c r="C18" s="5" t="s">
        <v>32</v>
      </c>
      <c r="D18" s="6"/>
      <c r="E18" s="8">
        <v>0</v>
      </c>
      <c r="G18" s="102"/>
      <c r="H18" s="5" t="s">
        <v>32</v>
      </c>
      <c r="I18" s="6"/>
      <c r="J18" s="8">
        <v>0</v>
      </c>
    </row>
    <row r="19" spans="2:17" x14ac:dyDescent="0.2">
      <c r="B19" s="95"/>
      <c r="C19" s="5" t="s">
        <v>33</v>
      </c>
      <c r="D19" s="9" t="s">
        <v>34</v>
      </c>
      <c r="E19" s="7">
        <f>(E18*1.1)</f>
        <v>0</v>
      </c>
      <c r="G19" s="102"/>
      <c r="H19" s="5" t="s">
        <v>33</v>
      </c>
      <c r="I19" s="9" t="s">
        <v>34</v>
      </c>
      <c r="J19" s="7">
        <f>(J18*1.1)</f>
        <v>0</v>
      </c>
    </row>
    <row r="20" spans="2:17" x14ac:dyDescent="0.2">
      <c r="B20" s="95"/>
      <c r="C20" s="5" t="s">
        <v>35</v>
      </c>
      <c r="D20" s="9" t="s">
        <v>36</v>
      </c>
      <c r="E20" s="7">
        <f>(E18*1.2)</f>
        <v>0</v>
      </c>
      <c r="G20" s="102"/>
      <c r="H20" s="5" t="s">
        <v>35</v>
      </c>
      <c r="I20" s="9" t="s">
        <v>36</v>
      </c>
      <c r="J20" s="7">
        <f>(J18*1.2)</f>
        <v>0</v>
      </c>
    </row>
    <row r="21" spans="2:17" ht="36" x14ac:dyDescent="0.2">
      <c r="B21" s="95"/>
      <c r="C21" s="5" t="s">
        <v>37</v>
      </c>
      <c r="D21" s="9" t="s">
        <v>38</v>
      </c>
      <c r="E21" s="7">
        <f>(E18*1.35)</f>
        <v>0</v>
      </c>
      <c r="G21" s="102"/>
      <c r="H21" s="5" t="s">
        <v>37</v>
      </c>
      <c r="I21" s="9" t="s">
        <v>38</v>
      </c>
      <c r="J21" s="7">
        <f>(J18*1.35)</f>
        <v>0</v>
      </c>
    </row>
    <row r="22" spans="2:17" x14ac:dyDescent="0.2">
      <c r="B22" s="41"/>
      <c r="C22" s="12"/>
      <c r="D22" s="14"/>
      <c r="E22" s="13"/>
      <c r="F22" s="37"/>
      <c r="G22" s="37"/>
      <c r="H22" s="37"/>
      <c r="I22" s="37"/>
      <c r="J22" s="37"/>
    </row>
    <row r="23" spans="2:17" x14ac:dyDescent="0.2">
      <c r="B23" s="37"/>
      <c r="C23" s="37"/>
      <c r="D23" s="37"/>
      <c r="E23" s="37"/>
      <c r="F23" s="37"/>
      <c r="G23" s="102" t="s">
        <v>43</v>
      </c>
      <c r="H23" s="4" t="s">
        <v>28</v>
      </c>
      <c r="I23" s="4" t="s">
        <v>29</v>
      </c>
      <c r="J23" s="4" t="s">
        <v>30</v>
      </c>
    </row>
    <row r="24" spans="2:17" x14ac:dyDescent="0.2">
      <c r="B24" s="97" t="s">
        <v>44</v>
      </c>
      <c r="C24" s="4" t="s">
        <v>28</v>
      </c>
      <c r="D24" s="4" t="s">
        <v>29</v>
      </c>
      <c r="E24" s="4" t="s">
        <v>30</v>
      </c>
      <c r="F24" s="37"/>
      <c r="G24" s="102"/>
      <c r="H24" s="5" t="s">
        <v>32</v>
      </c>
      <c r="I24" s="6"/>
      <c r="J24" s="8">
        <v>0</v>
      </c>
    </row>
    <row r="25" spans="2:17" x14ac:dyDescent="0.2">
      <c r="B25" s="96"/>
      <c r="C25" s="5" t="s">
        <v>32</v>
      </c>
      <c r="D25" s="6"/>
      <c r="E25" s="8">
        <v>0</v>
      </c>
      <c r="F25" s="37"/>
      <c r="G25" s="102"/>
      <c r="H25" s="5" t="s">
        <v>33</v>
      </c>
      <c r="I25" s="9" t="s">
        <v>34</v>
      </c>
      <c r="J25" s="7">
        <f>(J24*1.1)</f>
        <v>0</v>
      </c>
    </row>
    <row r="26" spans="2:17" x14ac:dyDescent="0.2">
      <c r="B26" s="96"/>
      <c r="C26" s="5" t="s">
        <v>33</v>
      </c>
      <c r="D26" s="9" t="s">
        <v>34</v>
      </c>
      <c r="E26" s="7">
        <f>(E25*1.1)</f>
        <v>0</v>
      </c>
      <c r="F26" s="37"/>
      <c r="G26" s="102"/>
      <c r="H26" s="5" t="s">
        <v>35</v>
      </c>
      <c r="I26" s="9" t="s">
        <v>36</v>
      </c>
      <c r="J26" s="7">
        <f>(J24*1.2)</f>
        <v>0</v>
      </c>
    </row>
    <row r="27" spans="2:17" ht="36" x14ac:dyDescent="0.2">
      <c r="B27" s="96"/>
      <c r="C27" s="5" t="s">
        <v>35</v>
      </c>
      <c r="D27" s="9" t="s">
        <v>36</v>
      </c>
      <c r="E27" s="7">
        <f>(E25*1.2)</f>
        <v>0</v>
      </c>
      <c r="F27" s="37"/>
      <c r="G27" s="102"/>
      <c r="H27" s="5" t="s">
        <v>37</v>
      </c>
      <c r="I27" s="9" t="s">
        <v>38</v>
      </c>
      <c r="J27" s="7">
        <f>(J24*1.35)</f>
        <v>0</v>
      </c>
    </row>
    <row r="28" spans="2:17" x14ac:dyDescent="0.2">
      <c r="B28" s="42"/>
      <c r="C28" s="12"/>
      <c r="D28" s="14"/>
      <c r="E28" s="13"/>
      <c r="F28" s="37"/>
      <c r="G28" s="44"/>
      <c r="H28" s="16"/>
      <c r="I28" s="17"/>
      <c r="J28" s="18"/>
    </row>
    <row r="29" spans="2:17" ht="28.5" customHeight="1" x14ac:dyDescent="0.2">
      <c r="B29" s="37"/>
      <c r="C29" s="37"/>
      <c r="D29" s="37"/>
      <c r="E29" s="37"/>
      <c r="F29" s="37"/>
      <c r="G29" s="97" t="s">
        <v>45</v>
      </c>
      <c r="H29" s="4" t="s">
        <v>28</v>
      </c>
      <c r="I29" s="4" t="s">
        <v>29</v>
      </c>
      <c r="J29" s="4" t="s">
        <v>46</v>
      </c>
      <c r="K29" s="4" t="s">
        <v>47</v>
      </c>
      <c r="L29" s="4" t="s">
        <v>30</v>
      </c>
      <c r="M29" s="11"/>
      <c r="N29" s="11"/>
      <c r="O29" s="11"/>
      <c r="P29" s="11"/>
      <c r="Q29" s="11"/>
    </row>
    <row r="30" spans="2:17" x14ac:dyDescent="0.2">
      <c r="B30" s="97" t="s">
        <v>48</v>
      </c>
      <c r="C30" s="4" t="s">
        <v>28</v>
      </c>
      <c r="D30" s="4" t="s">
        <v>29</v>
      </c>
      <c r="E30" s="4" t="s">
        <v>30</v>
      </c>
      <c r="F30" s="37"/>
      <c r="G30" s="96"/>
      <c r="H30" s="5" t="s">
        <v>32</v>
      </c>
      <c r="I30" s="5"/>
      <c r="J30" s="8">
        <v>0</v>
      </c>
      <c r="K30" s="8">
        <v>0</v>
      </c>
      <c r="L30" s="7">
        <f>J30+(K30*10)</f>
        <v>0</v>
      </c>
      <c r="M30" s="12"/>
      <c r="N30" s="12"/>
      <c r="O30" s="45"/>
      <c r="P30" s="45"/>
      <c r="Q30" s="13"/>
    </row>
    <row r="31" spans="2:17" x14ac:dyDescent="0.2">
      <c r="B31" s="96"/>
      <c r="C31" s="103" t="s">
        <v>32</v>
      </c>
      <c r="D31" s="103"/>
      <c r="E31" s="105">
        <v>0</v>
      </c>
      <c r="F31" s="37"/>
      <c r="G31" s="96"/>
      <c r="H31" s="5" t="s">
        <v>33</v>
      </c>
      <c r="I31" s="15" t="s">
        <v>34</v>
      </c>
      <c r="J31" s="7">
        <f>(J30*1.1)</f>
        <v>0</v>
      </c>
      <c r="K31" s="7">
        <f>(K30*1.1)</f>
        <v>0</v>
      </c>
      <c r="L31" s="7">
        <f>(L30*1.1)</f>
        <v>0</v>
      </c>
      <c r="M31" s="12"/>
      <c r="N31" s="14"/>
      <c r="O31" s="13"/>
      <c r="P31" s="13"/>
      <c r="Q31" s="13"/>
    </row>
    <row r="32" spans="2:17" x14ac:dyDescent="0.2">
      <c r="B32" s="96"/>
      <c r="C32" s="104"/>
      <c r="D32" s="104"/>
      <c r="E32" s="106"/>
      <c r="F32" s="37"/>
      <c r="G32" s="96"/>
      <c r="H32" s="5" t="s">
        <v>35</v>
      </c>
      <c r="I32" s="15" t="s">
        <v>36</v>
      </c>
      <c r="J32" s="7">
        <f>(J30*1.2)</f>
        <v>0</v>
      </c>
      <c r="K32" s="7">
        <f>(K30*1.2)</f>
        <v>0</v>
      </c>
      <c r="L32" s="7">
        <f>(L30*1.2)</f>
        <v>0</v>
      </c>
      <c r="M32" s="12"/>
      <c r="N32" s="14"/>
      <c r="O32" s="13"/>
      <c r="P32" s="13"/>
      <c r="Q32" s="13"/>
    </row>
    <row r="33" spans="2:17" ht="36" x14ac:dyDescent="0.2">
      <c r="B33" s="96"/>
      <c r="C33" s="5" t="s">
        <v>33</v>
      </c>
      <c r="D33" s="9" t="s">
        <v>34</v>
      </c>
      <c r="E33" s="7">
        <f>(E31*1.1)</f>
        <v>0</v>
      </c>
      <c r="F33" s="37"/>
      <c r="G33" s="96"/>
      <c r="H33" s="5" t="s">
        <v>37</v>
      </c>
      <c r="I33" s="15" t="s">
        <v>38</v>
      </c>
      <c r="J33" s="7">
        <f>(J30*1.35)</f>
        <v>0</v>
      </c>
      <c r="K33" s="7">
        <f>(K30*1.35)</f>
        <v>0</v>
      </c>
      <c r="L33" s="7">
        <f>(L30*1.35)</f>
        <v>0</v>
      </c>
      <c r="M33" s="12"/>
      <c r="N33" s="14"/>
      <c r="O33" s="13"/>
      <c r="P33" s="13"/>
      <c r="Q33" s="13"/>
    </row>
    <row r="34" spans="2:17" x14ac:dyDescent="0.2">
      <c r="B34" s="96"/>
      <c r="C34" s="5" t="s">
        <v>35</v>
      </c>
      <c r="D34" s="9" t="s">
        <v>36</v>
      </c>
      <c r="E34" s="7">
        <f>(E32*1.2)</f>
        <v>0</v>
      </c>
      <c r="F34" s="37"/>
    </row>
    <row r="35" spans="2:17" x14ac:dyDescent="0.2">
      <c r="B35" s="46"/>
      <c r="C35" s="37"/>
      <c r="D35" s="37"/>
      <c r="E35" s="37"/>
      <c r="F35" s="37"/>
    </row>
    <row r="36" spans="2:17" ht="60" x14ac:dyDescent="0.2">
      <c r="B36" s="98" t="s">
        <v>49</v>
      </c>
      <c r="C36" s="4" t="s">
        <v>50</v>
      </c>
      <c r="D36" s="4" t="s">
        <v>51</v>
      </c>
      <c r="E36" s="4" t="s">
        <v>52</v>
      </c>
      <c r="F36" s="4" t="s">
        <v>53</v>
      </c>
      <c r="G36" s="4" t="s">
        <v>54</v>
      </c>
      <c r="I36" s="98" t="s">
        <v>55</v>
      </c>
      <c r="J36" s="4" t="s">
        <v>56</v>
      </c>
      <c r="K36" s="4" t="s">
        <v>30</v>
      </c>
      <c r="L36" s="4" t="s">
        <v>57</v>
      </c>
    </row>
    <row r="37" spans="2:17" ht="60" x14ac:dyDescent="0.2">
      <c r="B37" s="98"/>
      <c r="C37" s="5" t="s">
        <v>58</v>
      </c>
      <c r="D37" s="19">
        <v>0</v>
      </c>
      <c r="E37" s="20">
        <v>53</v>
      </c>
      <c r="F37" s="7">
        <v>20</v>
      </c>
      <c r="G37" s="7">
        <f t="shared" ref="G37:G41" si="0">SUM((F37*D37)*E37)</f>
        <v>0</v>
      </c>
      <c r="I37" s="98"/>
      <c r="J37" s="5">
        <v>200</v>
      </c>
      <c r="K37" s="8">
        <v>0</v>
      </c>
      <c r="L37" s="7">
        <f>SUM(J37*K37)</f>
        <v>0</v>
      </c>
    </row>
    <row r="38" spans="2:17" ht="60" x14ac:dyDescent="0.2">
      <c r="B38" s="98"/>
      <c r="C38" s="5" t="s">
        <v>59</v>
      </c>
      <c r="D38" s="19">
        <v>0</v>
      </c>
      <c r="E38" s="20">
        <v>24</v>
      </c>
      <c r="F38" s="7">
        <v>20</v>
      </c>
      <c r="G38" s="7">
        <f t="shared" si="0"/>
        <v>0</v>
      </c>
    </row>
    <row r="39" spans="2:17" ht="60" x14ac:dyDescent="0.2">
      <c r="B39" s="98"/>
      <c r="C39" s="5" t="s">
        <v>60</v>
      </c>
      <c r="D39" s="19">
        <v>0</v>
      </c>
      <c r="E39" s="20">
        <v>13</v>
      </c>
      <c r="F39" s="7">
        <v>20</v>
      </c>
      <c r="G39" s="7">
        <f t="shared" si="0"/>
        <v>0</v>
      </c>
    </row>
    <row r="40" spans="2:17" ht="72" x14ac:dyDescent="0.2">
      <c r="B40" s="98"/>
      <c r="C40" s="5" t="s">
        <v>61</v>
      </c>
      <c r="D40" s="19">
        <v>0</v>
      </c>
      <c r="E40" s="20">
        <v>11</v>
      </c>
      <c r="F40" s="7">
        <v>20</v>
      </c>
      <c r="G40" s="7">
        <f t="shared" si="0"/>
        <v>0</v>
      </c>
    </row>
    <row r="41" spans="2:17" ht="72" x14ac:dyDescent="0.2">
      <c r="B41" s="98"/>
      <c r="C41" s="5" t="s">
        <v>62</v>
      </c>
      <c r="D41" s="19">
        <v>0</v>
      </c>
      <c r="E41" s="20">
        <v>5</v>
      </c>
      <c r="F41" s="7">
        <v>20</v>
      </c>
      <c r="G41" s="7">
        <f t="shared" si="0"/>
        <v>0</v>
      </c>
    </row>
    <row r="42" spans="2:17" ht="72" x14ac:dyDescent="0.2">
      <c r="B42" s="98"/>
      <c r="C42" s="5" t="s">
        <v>63</v>
      </c>
      <c r="D42" s="19">
        <v>0</v>
      </c>
      <c r="E42" s="20">
        <v>9</v>
      </c>
      <c r="F42" s="7">
        <v>20</v>
      </c>
      <c r="G42" s="7"/>
    </row>
    <row r="43" spans="2:17" x14ac:dyDescent="0.2">
      <c r="E43" s="99" t="s">
        <v>64</v>
      </c>
      <c r="F43" s="100"/>
      <c r="G43" s="21">
        <f>SUM(G37:G42)</f>
        <v>0</v>
      </c>
    </row>
    <row r="44" spans="2:17" ht="89.25" customHeight="1" x14ac:dyDescent="0.2">
      <c r="B44" s="101" t="s">
        <v>65</v>
      </c>
      <c r="C44" s="101"/>
    </row>
    <row r="45" spans="2:17" x14ac:dyDescent="0.2">
      <c r="B45" s="39"/>
    </row>
    <row r="46" spans="2:17" x14ac:dyDescent="0.2">
      <c r="B46" s="39"/>
    </row>
  </sheetData>
  <mergeCells count="17">
    <mergeCell ref="I36:I37"/>
    <mergeCell ref="E43:F43"/>
    <mergeCell ref="B44:C44"/>
    <mergeCell ref="G17:G21"/>
    <mergeCell ref="G23:G27"/>
    <mergeCell ref="C31:C32"/>
    <mergeCell ref="D31:D32"/>
    <mergeCell ref="E31:E32"/>
    <mergeCell ref="B17:B21"/>
    <mergeCell ref="B36:B42"/>
    <mergeCell ref="G5:G9"/>
    <mergeCell ref="G11:G15"/>
    <mergeCell ref="G29:G33"/>
    <mergeCell ref="B5:B9"/>
    <mergeCell ref="B11:B15"/>
    <mergeCell ref="B24:B27"/>
    <mergeCell ref="B30:B3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ED75F-C6DA-4A44-9951-233D8223963C}">
  <dimension ref="A1:I59"/>
  <sheetViews>
    <sheetView topLeftCell="A4" zoomScale="80" zoomScaleNormal="80" workbookViewId="0">
      <selection activeCell="A11" sqref="A1:XFD1048576"/>
    </sheetView>
  </sheetViews>
  <sheetFormatPr defaultRowHeight="12.75" x14ac:dyDescent="0.2"/>
  <cols>
    <col min="1" max="1" width="51.7109375" customWidth="1"/>
    <col min="2" max="2" width="29.42578125" customWidth="1"/>
    <col min="3" max="3" width="18.5703125" bestFit="1" customWidth="1"/>
    <col min="4" max="4" width="22.28515625" customWidth="1"/>
    <col min="5" max="5" width="25.5703125" customWidth="1"/>
    <col min="6" max="7" width="22.28515625" customWidth="1"/>
    <col min="8" max="8" width="18.7109375" customWidth="1"/>
  </cols>
  <sheetData>
    <row r="1" spans="1:9" ht="23.25" x14ac:dyDescent="0.35">
      <c r="A1" s="36" t="s">
        <v>66</v>
      </c>
      <c r="B1" s="28"/>
      <c r="C1" s="28"/>
      <c r="D1" s="28"/>
      <c r="E1" s="28"/>
      <c r="G1" s="28"/>
      <c r="H1" s="28"/>
      <c r="I1" s="28"/>
    </row>
    <row r="2" spans="1:9" ht="15" x14ac:dyDescent="0.25">
      <c r="A2" s="47" t="s">
        <v>67</v>
      </c>
      <c r="B2" s="47" t="s">
        <v>67</v>
      </c>
      <c r="C2" s="47" t="s">
        <v>67</v>
      </c>
      <c r="D2" s="47" t="s">
        <v>67</v>
      </c>
      <c r="E2" s="47" t="s">
        <v>67</v>
      </c>
      <c r="G2" s="28"/>
      <c r="H2" s="28"/>
      <c r="I2" s="28"/>
    </row>
    <row r="3" spans="1:9" ht="15" x14ac:dyDescent="0.25">
      <c r="A3" s="28"/>
      <c r="B3" s="47"/>
      <c r="C3" s="47"/>
      <c r="D3" s="47"/>
      <c r="E3" s="47"/>
      <c r="F3" s="28"/>
      <c r="G3" s="28"/>
      <c r="H3" s="28"/>
      <c r="I3" s="28"/>
    </row>
    <row r="4" spans="1:9" ht="15.75" thickBot="1" x14ac:dyDescent="0.3">
      <c r="A4" s="28"/>
      <c r="B4" s="47"/>
      <c r="C4" s="47"/>
      <c r="D4" s="47"/>
      <c r="E4" s="47"/>
      <c r="F4" s="28"/>
      <c r="G4" s="28"/>
      <c r="H4" s="28"/>
      <c r="I4" s="28"/>
    </row>
    <row r="5" spans="1:9" ht="15.75" thickTop="1" x14ac:dyDescent="0.25">
      <c r="A5" s="48" t="s">
        <v>68</v>
      </c>
      <c r="B5" s="49"/>
      <c r="C5" s="49"/>
      <c r="D5" s="49"/>
      <c r="E5" s="50" t="s">
        <v>67</v>
      </c>
      <c r="F5" s="51"/>
      <c r="G5" s="28" t="s">
        <v>67</v>
      </c>
      <c r="H5" s="28" t="s">
        <v>67</v>
      </c>
      <c r="I5" s="28"/>
    </row>
    <row r="6" spans="1:9" ht="15" x14ac:dyDescent="0.25">
      <c r="A6" s="52" t="s">
        <v>69</v>
      </c>
      <c r="B6" s="53"/>
      <c r="C6" s="53"/>
      <c r="D6" s="53"/>
      <c r="E6" s="54" t="s">
        <v>70</v>
      </c>
      <c r="F6" s="51"/>
      <c r="G6" s="28" t="s">
        <v>67</v>
      </c>
      <c r="H6" s="28" t="s">
        <v>67</v>
      </c>
      <c r="I6" s="28"/>
    </row>
    <row r="7" spans="1:9" ht="30" x14ac:dyDescent="0.25">
      <c r="A7" s="55" t="s">
        <v>67</v>
      </c>
      <c r="B7" s="56" t="s">
        <v>67</v>
      </c>
      <c r="C7" s="56" t="s">
        <v>71</v>
      </c>
      <c r="D7" s="56" t="s">
        <v>72</v>
      </c>
      <c r="E7" s="57" t="s">
        <v>73</v>
      </c>
      <c r="F7" s="28" t="s">
        <v>67</v>
      </c>
      <c r="G7" s="28" t="s">
        <v>67</v>
      </c>
      <c r="H7" s="28" t="s">
        <v>67</v>
      </c>
    </row>
    <row r="8" spans="1:9" ht="15" x14ac:dyDescent="0.25">
      <c r="A8" s="58" t="s">
        <v>74</v>
      </c>
      <c r="B8" s="59" t="s">
        <v>67</v>
      </c>
      <c r="C8" s="60">
        <f>H21+H27+H33</f>
        <v>0</v>
      </c>
      <c r="D8" s="60">
        <f>H39</f>
        <v>0</v>
      </c>
      <c r="E8" s="61">
        <f>C8+D8</f>
        <v>0</v>
      </c>
      <c r="F8" s="28" t="s">
        <v>67</v>
      </c>
      <c r="G8" s="28" t="s">
        <v>67</v>
      </c>
      <c r="H8" s="28" t="s">
        <v>67</v>
      </c>
    </row>
    <row r="9" spans="1:9" ht="15" x14ac:dyDescent="0.25">
      <c r="A9" s="58" t="s">
        <v>75</v>
      </c>
      <c r="B9" s="59" t="s">
        <v>67</v>
      </c>
      <c r="C9" s="60">
        <f>H46</f>
        <v>0</v>
      </c>
      <c r="D9" s="60">
        <f>H52</f>
        <v>0</v>
      </c>
      <c r="E9" s="61">
        <f t="shared" ref="E9" si="0">C9+D9</f>
        <v>0</v>
      </c>
      <c r="F9" s="28" t="s">
        <v>67</v>
      </c>
      <c r="G9" s="28" t="s">
        <v>67</v>
      </c>
      <c r="H9" s="28" t="s">
        <v>67</v>
      </c>
    </row>
    <row r="10" spans="1:9" ht="15" x14ac:dyDescent="0.25">
      <c r="A10" s="58" t="s">
        <v>76</v>
      </c>
      <c r="B10" s="59" t="s">
        <v>67</v>
      </c>
      <c r="C10" s="60">
        <f>H58</f>
        <v>0</v>
      </c>
      <c r="D10" s="62" t="s">
        <v>77</v>
      </c>
      <c r="E10" s="61">
        <f>C10</f>
        <v>0</v>
      </c>
      <c r="F10" s="28" t="s">
        <v>67</v>
      </c>
      <c r="G10" s="28" t="s">
        <v>67</v>
      </c>
      <c r="H10" s="28" t="s">
        <v>67</v>
      </c>
    </row>
    <row r="11" spans="1:9" ht="15" x14ac:dyDescent="0.25">
      <c r="A11" s="58" t="s">
        <v>78</v>
      </c>
      <c r="B11" s="59"/>
      <c r="C11" s="60"/>
      <c r="D11" s="62"/>
      <c r="E11" s="61">
        <f>'Samenvatting uurtarieven'!G43</f>
        <v>0</v>
      </c>
      <c r="F11" s="28"/>
      <c r="G11" s="28"/>
      <c r="H11" s="28"/>
    </row>
    <row r="12" spans="1:9" ht="15" x14ac:dyDescent="0.25">
      <c r="A12" s="58" t="s">
        <v>79</v>
      </c>
      <c r="B12" s="59"/>
      <c r="C12" s="60"/>
      <c r="D12" s="62"/>
      <c r="E12" s="61">
        <f>'Samenvatting uurtarieven'!L37</f>
        <v>0</v>
      </c>
      <c r="F12" s="28"/>
      <c r="G12" s="28"/>
      <c r="H12" s="28"/>
    </row>
    <row r="13" spans="1:9" ht="15" x14ac:dyDescent="0.25">
      <c r="A13" s="58" t="s">
        <v>67</v>
      </c>
      <c r="B13" s="59" t="s">
        <v>67</v>
      </c>
      <c r="C13" s="59" t="s">
        <v>67</v>
      </c>
      <c r="D13" s="59" t="s">
        <v>67</v>
      </c>
      <c r="E13" s="61"/>
      <c r="F13" s="28" t="s">
        <v>67</v>
      </c>
      <c r="G13" s="28"/>
      <c r="H13" s="28" t="s">
        <v>67</v>
      </c>
    </row>
    <row r="14" spans="1:9" ht="15.75" thickBot="1" x14ac:dyDescent="0.3">
      <c r="A14" s="63" t="s">
        <v>80</v>
      </c>
      <c r="B14" s="63" t="s">
        <v>81</v>
      </c>
      <c r="C14" s="64">
        <f>SUM(C8:C10)</f>
        <v>0</v>
      </c>
      <c r="D14" s="64">
        <f>SUM(D8:D9)</f>
        <v>0</v>
      </c>
      <c r="E14" s="65">
        <f>SUM(E8:E12)</f>
        <v>0</v>
      </c>
      <c r="F14" s="28" t="s">
        <v>67</v>
      </c>
      <c r="G14" s="28" t="s">
        <v>67</v>
      </c>
      <c r="H14" s="28" t="s">
        <v>67</v>
      </c>
    </row>
    <row r="15" spans="1:9" ht="15.75" thickTop="1" x14ac:dyDescent="0.25">
      <c r="A15" s="66" t="s">
        <v>67</v>
      </c>
      <c r="B15" s="47" t="s">
        <v>67</v>
      </c>
      <c r="C15" s="66" t="s">
        <v>67</v>
      </c>
      <c r="D15" s="66" t="s">
        <v>67</v>
      </c>
      <c r="E15" s="66" t="s">
        <v>67</v>
      </c>
      <c r="F15" s="47" t="s">
        <v>67</v>
      </c>
      <c r="G15" s="47" t="s">
        <v>67</v>
      </c>
      <c r="H15" s="47" t="s">
        <v>67</v>
      </c>
      <c r="I15" s="28"/>
    </row>
    <row r="16" spans="1:9" ht="15.75" thickBot="1" x14ac:dyDescent="0.3">
      <c r="A16" s="47" t="s">
        <v>67</v>
      </c>
      <c r="B16" s="47" t="s">
        <v>67</v>
      </c>
      <c r="C16" s="47" t="s">
        <v>67</v>
      </c>
      <c r="D16" s="47" t="s">
        <v>67</v>
      </c>
      <c r="E16" s="47" t="s">
        <v>67</v>
      </c>
      <c r="F16" s="47" t="s">
        <v>67</v>
      </c>
      <c r="G16" s="47" t="s">
        <v>67</v>
      </c>
      <c r="H16" s="47" t="s">
        <v>67</v>
      </c>
      <c r="I16" s="28"/>
    </row>
    <row r="17" spans="1:8" ht="16.5" thickTop="1" thickBot="1" x14ac:dyDescent="0.3">
      <c r="A17" s="67" t="s">
        <v>82</v>
      </c>
      <c r="B17" s="68"/>
      <c r="C17" s="68"/>
      <c r="D17" s="68"/>
      <c r="E17" s="68"/>
      <c r="F17" s="68"/>
      <c r="G17" s="68"/>
      <c r="H17" s="69"/>
    </row>
    <row r="18" spans="1:8" ht="31.5" thickTop="1" thickBot="1" x14ac:dyDescent="0.3">
      <c r="A18" s="70" t="s">
        <v>83</v>
      </c>
      <c r="B18" s="71" t="s">
        <v>84</v>
      </c>
      <c r="C18" s="71"/>
      <c r="D18" s="72"/>
      <c r="E18" s="73" t="s">
        <v>85</v>
      </c>
      <c r="F18" s="73"/>
      <c r="G18" s="74"/>
      <c r="H18" s="75" t="s">
        <v>67</v>
      </c>
    </row>
    <row r="19" spans="1:8" ht="31.5" thickTop="1" thickBot="1" x14ac:dyDescent="0.3">
      <c r="A19" s="76" t="s">
        <v>86</v>
      </c>
      <c r="B19" s="77" t="s">
        <v>87</v>
      </c>
      <c r="C19" s="77" t="s">
        <v>88</v>
      </c>
      <c r="D19" s="77" t="s">
        <v>89</v>
      </c>
      <c r="E19" s="78" t="s">
        <v>87</v>
      </c>
      <c r="F19" s="79" t="s">
        <v>88</v>
      </c>
      <c r="G19" s="79" t="s">
        <v>89</v>
      </c>
      <c r="H19" s="77" t="s">
        <v>90</v>
      </c>
    </row>
    <row r="20" spans="1:8" ht="16.5" thickTop="1" thickBot="1" x14ac:dyDescent="0.3">
      <c r="A20" s="80" t="s">
        <v>91</v>
      </c>
      <c r="B20" s="81">
        <f>2*0.5*255</f>
        <v>255</v>
      </c>
      <c r="C20" s="81">
        <f>2*11*255</f>
        <v>5610</v>
      </c>
      <c r="D20" s="81">
        <f>((51*4*5)+(51*3))*2</f>
        <v>2346</v>
      </c>
      <c r="E20" s="82">
        <f>'Samenvatting uurtarieven'!E8</f>
        <v>0</v>
      </c>
      <c r="F20" s="82">
        <f>'Samenvatting uurtarieven'!E6</f>
        <v>0</v>
      </c>
      <c r="G20" s="82">
        <f>'Samenvatting uurtarieven'!E7</f>
        <v>0</v>
      </c>
      <c r="H20" s="83">
        <f>(E20*B20)+(F20*C20)+(G20*D20)</f>
        <v>0</v>
      </c>
    </row>
    <row r="21" spans="1:8" ht="16.5" thickTop="1" thickBot="1" x14ac:dyDescent="0.3">
      <c r="A21" s="47" t="s">
        <v>67</v>
      </c>
      <c r="B21" s="47" t="s">
        <v>67</v>
      </c>
      <c r="C21" s="47" t="s">
        <v>67</v>
      </c>
      <c r="D21" s="47" t="s">
        <v>67</v>
      </c>
      <c r="E21" s="84" t="s">
        <v>73</v>
      </c>
      <c r="F21" s="85"/>
      <c r="G21" s="86"/>
      <c r="H21" s="87">
        <f>SUM(H20:H20)</f>
        <v>0</v>
      </c>
    </row>
    <row r="22" spans="1:8" ht="16.5" thickTop="1" thickBot="1" x14ac:dyDescent="0.3">
      <c r="A22" s="47"/>
      <c r="B22" s="47"/>
      <c r="C22" s="47"/>
      <c r="D22" s="47"/>
      <c r="E22" s="51"/>
      <c r="F22" s="51"/>
      <c r="G22" s="51"/>
      <c r="H22" s="88"/>
    </row>
    <row r="23" spans="1:8" ht="16.5" thickTop="1" thickBot="1" x14ac:dyDescent="0.3">
      <c r="A23" s="67" t="s">
        <v>92</v>
      </c>
      <c r="B23" s="68"/>
      <c r="C23" s="68"/>
      <c r="D23" s="68"/>
      <c r="E23" s="68"/>
      <c r="F23" s="68"/>
      <c r="G23" s="68"/>
      <c r="H23" s="69"/>
    </row>
    <row r="24" spans="1:8" ht="31.5" thickTop="1" thickBot="1" x14ac:dyDescent="0.3">
      <c r="A24" s="70" t="s">
        <v>93</v>
      </c>
      <c r="B24" s="71" t="s">
        <v>84</v>
      </c>
      <c r="C24" s="71"/>
      <c r="D24" s="72"/>
      <c r="E24" s="73" t="s">
        <v>85</v>
      </c>
      <c r="F24" s="73"/>
      <c r="G24" s="74"/>
      <c r="H24" s="75" t="s">
        <v>67</v>
      </c>
    </row>
    <row r="25" spans="1:8" ht="31.5" thickTop="1" thickBot="1" x14ac:dyDescent="0.3">
      <c r="A25" s="76" t="s">
        <v>86</v>
      </c>
      <c r="B25" s="77" t="s">
        <v>87</v>
      </c>
      <c r="C25" s="77" t="s">
        <v>88</v>
      </c>
      <c r="D25" s="77" t="s">
        <v>89</v>
      </c>
      <c r="E25" s="78" t="s">
        <v>87</v>
      </c>
      <c r="F25" s="79" t="s">
        <v>88</v>
      </c>
      <c r="G25" s="79" t="s">
        <v>89</v>
      </c>
      <c r="H25" s="77" t="s">
        <v>90</v>
      </c>
    </row>
    <row r="26" spans="1:8" ht="16.5" thickTop="1" thickBot="1" x14ac:dyDescent="0.3">
      <c r="A26" s="80" t="s">
        <v>91</v>
      </c>
      <c r="B26" s="81"/>
      <c r="C26" s="81">
        <f>(3*8)+(2*10)*51</f>
        <v>1044</v>
      </c>
      <c r="D26" s="81">
        <f>51*(2*2)</f>
        <v>204</v>
      </c>
      <c r="E26" s="82">
        <f>'Samenvatting uurtarieven'!E14</f>
        <v>0</v>
      </c>
      <c r="F26" s="82">
        <f>'Samenvatting uurtarieven'!E12</f>
        <v>0</v>
      </c>
      <c r="G26" s="82">
        <f>'Samenvatting uurtarieven'!E13</f>
        <v>0</v>
      </c>
      <c r="H26" s="83">
        <f>(E26*B26)+(F26*C26)+(G26*D26)</f>
        <v>0</v>
      </c>
    </row>
    <row r="27" spans="1:8" ht="16.5" thickTop="1" thickBot="1" x14ac:dyDescent="0.3">
      <c r="A27" s="47" t="s">
        <v>67</v>
      </c>
      <c r="B27" s="47" t="s">
        <v>67</v>
      </c>
      <c r="C27" s="47" t="s">
        <v>67</v>
      </c>
      <c r="D27" s="47" t="s">
        <v>67</v>
      </c>
      <c r="E27" s="84" t="s">
        <v>94</v>
      </c>
      <c r="F27" s="85"/>
      <c r="G27" s="86"/>
      <c r="H27" s="87">
        <f>SUM(H26:H26)</f>
        <v>0</v>
      </c>
    </row>
    <row r="28" spans="1:8" ht="16.5" thickTop="1" thickBot="1" x14ac:dyDescent="0.3">
      <c r="A28" s="28"/>
      <c r="B28" s="28"/>
      <c r="C28" s="28"/>
      <c r="D28" s="28"/>
      <c r="E28" s="89"/>
      <c r="F28" s="89"/>
      <c r="G28" s="89"/>
      <c r="H28" s="88"/>
    </row>
    <row r="29" spans="1:8" ht="16.5" thickTop="1" thickBot="1" x14ac:dyDescent="0.3">
      <c r="A29" s="67" t="s">
        <v>95</v>
      </c>
      <c r="B29" s="68"/>
      <c r="C29" s="68"/>
      <c r="D29" s="68"/>
      <c r="E29" s="68"/>
      <c r="F29" s="68"/>
      <c r="G29" s="68"/>
      <c r="H29" s="69"/>
    </row>
    <row r="30" spans="1:8" ht="31.5" thickTop="1" thickBot="1" x14ac:dyDescent="0.3">
      <c r="A30" s="70" t="s">
        <v>96</v>
      </c>
      <c r="B30" s="71" t="s">
        <v>84</v>
      </c>
      <c r="C30" s="71"/>
      <c r="D30" s="72"/>
      <c r="E30" s="73" t="s">
        <v>85</v>
      </c>
      <c r="F30" s="73"/>
      <c r="G30" s="74"/>
      <c r="H30" s="75" t="s">
        <v>67</v>
      </c>
    </row>
    <row r="31" spans="1:8" ht="31.5" thickTop="1" thickBot="1" x14ac:dyDescent="0.3">
      <c r="A31" s="76" t="s">
        <v>86</v>
      </c>
      <c r="B31" s="77" t="s">
        <v>87</v>
      </c>
      <c r="C31" s="77" t="s">
        <v>88</v>
      </c>
      <c r="D31" s="77" t="s">
        <v>89</v>
      </c>
      <c r="E31" s="78" t="s">
        <v>87</v>
      </c>
      <c r="F31" s="79" t="s">
        <v>88</v>
      </c>
      <c r="G31" s="79" t="s">
        <v>89</v>
      </c>
      <c r="H31" s="77" t="s">
        <v>90</v>
      </c>
    </row>
    <row r="32" spans="1:8" ht="16.5" thickTop="1" thickBot="1" x14ac:dyDescent="0.3">
      <c r="A32" s="80" t="s">
        <v>91</v>
      </c>
      <c r="B32" s="81"/>
      <c r="C32" s="81">
        <f>51*3</f>
        <v>153</v>
      </c>
      <c r="D32" s="81">
        <v>229.5</v>
      </c>
      <c r="E32" s="82">
        <f>'Samenvatting uurtarieven'!E20</f>
        <v>0</v>
      </c>
      <c r="F32" s="82">
        <f>'Samenvatting uurtarieven'!E18</f>
        <v>0</v>
      </c>
      <c r="G32" s="82">
        <f>'Samenvatting uurtarieven'!E19</f>
        <v>0</v>
      </c>
      <c r="H32" s="83">
        <f>(E32*B32)+(F32*C32)+(G32*D32)</f>
        <v>0</v>
      </c>
    </row>
    <row r="33" spans="1:9" ht="16.5" thickTop="1" thickBot="1" x14ac:dyDescent="0.3">
      <c r="A33" s="47" t="s">
        <v>67</v>
      </c>
      <c r="B33" s="47" t="s">
        <v>67</v>
      </c>
      <c r="C33" s="47" t="s">
        <v>67</v>
      </c>
      <c r="D33" s="47" t="s">
        <v>67</v>
      </c>
      <c r="E33" s="84" t="s">
        <v>94</v>
      </c>
      <c r="F33" s="85"/>
      <c r="G33" s="86"/>
      <c r="H33" s="87">
        <f>SUM(H32:H32)</f>
        <v>0</v>
      </c>
    </row>
    <row r="34" spans="1:9" ht="16.5" thickTop="1" thickBot="1" x14ac:dyDescent="0.3">
      <c r="A34" s="47" t="s">
        <v>67</v>
      </c>
      <c r="B34" s="47" t="s">
        <v>67</v>
      </c>
      <c r="C34" s="47" t="s">
        <v>67</v>
      </c>
      <c r="D34" s="47" t="s">
        <v>67</v>
      </c>
      <c r="E34" s="47" t="s">
        <v>67</v>
      </c>
      <c r="F34" s="47" t="s">
        <v>67</v>
      </c>
      <c r="G34" s="47" t="s">
        <v>67</v>
      </c>
      <c r="H34" s="47" t="s">
        <v>67</v>
      </c>
    </row>
    <row r="35" spans="1:9" ht="16.5" thickTop="1" thickBot="1" x14ac:dyDescent="0.3">
      <c r="A35" s="67" t="s">
        <v>97</v>
      </c>
      <c r="B35" s="68"/>
      <c r="C35" s="68"/>
      <c r="D35" s="68"/>
      <c r="E35" s="68"/>
      <c r="F35" s="68"/>
      <c r="G35" s="68"/>
      <c r="H35" s="69"/>
    </row>
    <row r="36" spans="1:9" ht="16.5" thickTop="1" thickBot="1" x14ac:dyDescent="0.3">
      <c r="A36" s="90" t="s">
        <v>98</v>
      </c>
      <c r="B36" s="71" t="s">
        <v>84</v>
      </c>
      <c r="C36" s="71"/>
      <c r="D36" s="72"/>
      <c r="E36" s="73" t="s">
        <v>85</v>
      </c>
      <c r="F36" s="73"/>
      <c r="G36" s="74"/>
      <c r="H36" s="75" t="s">
        <v>67</v>
      </c>
    </row>
    <row r="37" spans="1:9" ht="31.5" thickTop="1" thickBot="1" x14ac:dyDescent="0.3">
      <c r="A37" s="76" t="s">
        <v>86</v>
      </c>
      <c r="B37" s="77" t="s">
        <v>87</v>
      </c>
      <c r="C37" s="77" t="s">
        <v>88</v>
      </c>
      <c r="D37" s="77" t="s">
        <v>89</v>
      </c>
      <c r="E37" s="78" t="s">
        <v>87</v>
      </c>
      <c r="F37" s="79" t="s">
        <v>88</v>
      </c>
      <c r="G37" s="79" t="s">
        <v>89</v>
      </c>
      <c r="H37" s="77" t="s">
        <v>90</v>
      </c>
      <c r="I37" s="51"/>
    </row>
    <row r="38" spans="1:9" ht="16.5" thickTop="1" thickBot="1" x14ac:dyDescent="0.3">
      <c r="A38" s="80" t="s">
        <v>91</v>
      </c>
      <c r="B38" s="81" t="s">
        <v>99</v>
      </c>
      <c r="C38" s="81" t="s">
        <v>99</v>
      </c>
      <c r="D38" s="81">
        <f>255*2</f>
        <v>510</v>
      </c>
      <c r="E38" s="82">
        <f>'Samenvatting uurtarieven'!E14</f>
        <v>0</v>
      </c>
      <c r="F38" s="82">
        <f>'Samenvatting uurtarieven'!E12</f>
        <v>0</v>
      </c>
      <c r="G38" s="82">
        <f>'Samenvatting uurtarieven'!E13</f>
        <v>0</v>
      </c>
      <c r="H38" s="83">
        <f>G38*D38</f>
        <v>0</v>
      </c>
    </row>
    <row r="39" spans="1:9" ht="16.5" thickTop="1" thickBot="1" x14ac:dyDescent="0.3">
      <c r="A39" s="47" t="s">
        <v>67</v>
      </c>
      <c r="B39" s="47" t="s">
        <v>67</v>
      </c>
      <c r="C39" s="47" t="s">
        <v>67</v>
      </c>
      <c r="D39" s="47" t="s">
        <v>67</v>
      </c>
      <c r="E39" s="84" t="s">
        <v>94</v>
      </c>
      <c r="F39" s="85"/>
      <c r="G39" s="86"/>
      <c r="H39" s="87">
        <f>H38</f>
        <v>0</v>
      </c>
    </row>
    <row r="40" spans="1:9" ht="16.5" thickTop="1" thickBot="1" x14ac:dyDescent="0.3">
      <c r="A40" s="47" t="s">
        <v>67</v>
      </c>
      <c r="B40" s="47" t="s">
        <v>67</v>
      </c>
      <c r="C40" s="47" t="s">
        <v>67</v>
      </c>
      <c r="D40" s="47" t="s">
        <v>67</v>
      </c>
      <c r="E40" s="66" t="s">
        <v>67</v>
      </c>
      <c r="F40" s="66" t="s">
        <v>67</v>
      </c>
      <c r="G40" s="47" t="s">
        <v>67</v>
      </c>
      <c r="H40" s="47" t="s">
        <v>67</v>
      </c>
    </row>
    <row r="41" spans="1:9" ht="16.5" thickTop="1" thickBot="1" x14ac:dyDescent="0.3">
      <c r="A41" s="67" t="s">
        <v>100</v>
      </c>
      <c r="B41" s="68"/>
      <c r="C41" s="68"/>
      <c r="D41" s="68"/>
      <c r="E41" s="68"/>
      <c r="F41" s="68"/>
      <c r="G41" s="68"/>
      <c r="H41" s="69"/>
    </row>
    <row r="42" spans="1:9" ht="31.5" thickTop="1" thickBot="1" x14ac:dyDescent="0.3">
      <c r="A42" s="90" t="s">
        <v>101</v>
      </c>
      <c r="B42" s="71" t="s">
        <v>84</v>
      </c>
      <c r="C42" s="71"/>
      <c r="D42" s="72"/>
      <c r="E42" s="73" t="s">
        <v>102</v>
      </c>
      <c r="F42" s="73"/>
      <c r="G42" s="74"/>
      <c r="H42" s="75" t="s">
        <v>67</v>
      </c>
    </row>
    <row r="43" spans="1:9" ht="16.5" thickTop="1" thickBot="1" x14ac:dyDescent="0.3">
      <c r="A43" s="90" t="s">
        <v>103</v>
      </c>
      <c r="B43" s="91" t="s">
        <v>67</v>
      </c>
      <c r="C43" s="91" t="s">
        <v>67</v>
      </c>
      <c r="D43" s="77" t="s">
        <v>67</v>
      </c>
      <c r="E43" s="73" t="s">
        <v>67</v>
      </c>
      <c r="F43" s="73" t="s">
        <v>67</v>
      </c>
      <c r="G43" s="92" t="s">
        <v>67</v>
      </c>
      <c r="H43" s="93" t="s">
        <v>67</v>
      </c>
    </row>
    <row r="44" spans="1:9" ht="31.5" thickTop="1" thickBot="1" x14ac:dyDescent="0.3">
      <c r="A44" s="76" t="s">
        <v>86</v>
      </c>
      <c r="B44" s="77" t="s">
        <v>87</v>
      </c>
      <c r="C44" s="77" t="s">
        <v>88</v>
      </c>
      <c r="D44" s="77" t="s">
        <v>89</v>
      </c>
      <c r="E44" s="78" t="s">
        <v>87</v>
      </c>
      <c r="F44" s="79" t="s">
        <v>88</v>
      </c>
      <c r="G44" s="79" t="s">
        <v>89</v>
      </c>
      <c r="H44" s="77" t="s">
        <v>90</v>
      </c>
    </row>
    <row r="45" spans="1:9" ht="16.5" thickTop="1" thickBot="1" x14ac:dyDescent="0.3">
      <c r="A45" s="80" t="s">
        <v>91</v>
      </c>
      <c r="B45" s="81" t="s">
        <v>104</v>
      </c>
      <c r="C45" s="81">
        <f>2*(2*51)</f>
        <v>204</v>
      </c>
      <c r="D45" s="81">
        <f>2*(1*51)</f>
        <v>102</v>
      </c>
      <c r="E45" s="82">
        <f>'Samenvatting uurtarieven'!E27</f>
        <v>0</v>
      </c>
      <c r="F45" s="82">
        <f>'Samenvatting uurtarieven'!E25</f>
        <v>0</v>
      </c>
      <c r="G45" s="82">
        <f>'Samenvatting uurtarieven'!E26</f>
        <v>0</v>
      </c>
      <c r="H45" s="83">
        <f>(F45*C45)+(G45*D45)</f>
        <v>0</v>
      </c>
    </row>
    <row r="46" spans="1:9" ht="16.5" thickTop="1" thickBot="1" x14ac:dyDescent="0.3">
      <c r="A46" s="47" t="s">
        <v>67</v>
      </c>
      <c r="B46" s="47" t="s">
        <v>67</v>
      </c>
      <c r="C46" s="47" t="s">
        <v>67</v>
      </c>
      <c r="D46" s="47" t="s">
        <v>67</v>
      </c>
      <c r="E46" s="84" t="s">
        <v>94</v>
      </c>
      <c r="F46" s="85"/>
      <c r="G46" s="86"/>
      <c r="H46" s="87">
        <f>H45</f>
        <v>0</v>
      </c>
    </row>
    <row r="47" spans="1:9" ht="16.5" thickTop="1" thickBot="1" x14ac:dyDescent="0.3">
      <c r="A47" s="47" t="s">
        <v>67</v>
      </c>
      <c r="B47" s="47" t="s">
        <v>67</v>
      </c>
      <c r="C47" s="47" t="s">
        <v>67</v>
      </c>
      <c r="D47" s="47" t="s">
        <v>67</v>
      </c>
      <c r="E47" s="47" t="s">
        <v>67</v>
      </c>
      <c r="F47" s="47" t="s">
        <v>67</v>
      </c>
      <c r="G47" s="47" t="s">
        <v>67</v>
      </c>
      <c r="H47" s="47" t="s">
        <v>67</v>
      </c>
    </row>
    <row r="48" spans="1:9" ht="16.5" thickTop="1" thickBot="1" x14ac:dyDescent="0.3">
      <c r="A48" s="67" t="s">
        <v>105</v>
      </c>
      <c r="B48" s="68"/>
      <c r="C48" s="68"/>
      <c r="D48" s="68"/>
      <c r="E48" s="68"/>
      <c r="F48" s="68"/>
      <c r="G48" s="68"/>
      <c r="H48" s="69"/>
    </row>
    <row r="49" spans="1:9" ht="31.5" thickTop="1" thickBot="1" x14ac:dyDescent="0.3">
      <c r="A49" s="90" t="s">
        <v>106</v>
      </c>
      <c r="B49" s="71" t="s">
        <v>84</v>
      </c>
      <c r="C49" s="71"/>
      <c r="D49" s="72"/>
      <c r="E49" s="73" t="s">
        <v>85</v>
      </c>
      <c r="F49" s="73"/>
      <c r="G49" s="74"/>
      <c r="H49" s="75" t="s">
        <v>67</v>
      </c>
    </row>
    <row r="50" spans="1:9" ht="31.5" thickTop="1" thickBot="1" x14ac:dyDescent="0.3">
      <c r="A50" s="76" t="s">
        <v>86</v>
      </c>
      <c r="B50" s="77" t="s">
        <v>87</v>
      </c>
      <c r="C50" s="77" t="s">
        <v>88</v>
      </c>
      <c r="D50" s="77" t="s">
        <v>89</v>
      </c>
      <c r="E50" s="78" t="s">
        <v>87</v>
      </c>
      <c r="F50" s="79" t="s">
        <v>88</v>
      </c>
      <c r="G50" s="79" t="s">
        <v>89</v>
      </c>
      <c r="H50" s="77" t="s">
        <v>90</v>
      </c>
    </row>
    <row r="51" spans="1:9" ht="16.5" thickTop="1" thickBot="1" x14ac:dyDescent="0.3">
      <c r="A51" s="80" t="s">
        <v>91</v>
      </c>
      <c r="B51" s="81" t="s">
        <v>99</v>
      </c>
      <c r="C51" s="94">
        <v>3060</v>
      </c>
      <c r="D51" s="81" t="s">
        <v>107</v>
      </c>
      <c r="E51" s="82">
        <f>'Samenvatting uurtarieven'!E27</f>
        <v>0</v>
      </c>
      <c r="F51" s="82">
        <f>'Samenvatting uurtarieven'!E25</f>
        <v>0</v>
      </c>
      <c r="G51" s="82">
        <f>'Samenvatting uurtarieven'!E26</f>
        <v>0</v>
      </c>
      <c r="H51" s="83">
        <f>F51*C51</f>
        <v>0</v>
      </c>
    </row>
    <row r="52" spans="1:9" ht="16.5" thickTop="1" thickBot="1" x14ac:dyDescent="0.3">
      <c r="A52" s="47" t="s">
        <v>67</v>
      </c>
      <c r="B52" s="47" t="s">
        <v>67</v>
      </c>
      <c r="C52" s="47" t="s">
        <v>67</v>
      </c>
      <c r="D52" s="47" t="s">
        <v>67</v>
      </c>
      <c r="E52" s="84" t="s">
        <v>73</v>
      </c>
      <c r="F52" s="85"/>
      <c r="G52" s="86"/>
      <c r="H52" s="87">
        <f>H51</f>
        <v>0</v>
      </c>
      <c r="I52" s="28"/>
    </row>
    <row r="53" spans="1:9" ht="16.5" thickTop="1" thickBot="1" x14ac:dyDescent="0.3">
      <c r="A53" s="47" t="s">
        <v>67</v>
      </c>
      <c r="B53" s="47" t="s">
        <v>67</v>
      </c>
      <c r="C53" s="47" t="s">
        <v>67</v>
      </c>
      <c r="D53" s="47" t="s">
        <v>67</v>
      </c>
      <c r="E53" s="47" t="s">
        <v>67</v>
      </c>
      <c r="F53" s="47" t="s">
        <v>67</v>
      </c>
      <c r="G53" s="47" t="s">
        <v>67</v>
      </c>
      <c r="H53" s="47" t="s">
        <v>67</v>
      </c>
    </row>
    <row r="54" spans="1:9" ht="16.5" thickTop="1" thickBot="1" x14ac:dyDescent="0.3">
      <c r="A54" s="67" t="s">
        <v>76</v>
      </c>
      <c r="B54" s="68"/>
      <c r="C54" s="68"/>
      <c r="D54" s="68"/>
      <c r="E54" s="68"/>
      <c r="F54" s="68"/>
      <c r="G54" s="68"/>
      <c r="H54" s="69"/>
    </row>
    <row r="55" spans="1:9" ht="31.5" thickTop="1" thickBot="1" x14ac:dyDescent="0.3">
      <c r="A55" s="90" t="s">
        <v>108</v>
      </c>
      <c r="B55" s="71" t="s">
        <v>84</v>
      </c>
      <c r="C55" s="71"/>
      <c r="D55" s="72"/>
      <c r="E55" s="73" t="s">
        <v>85</v>
      </c>
      <c r="F55" s="73"/>
      <c r="G55" s="74"/>
      <c r="H55" s="75" t="s">
        <v>67</v>
      </c>
    </row>
    <row r="56" spans="1:9" ht="31.5" thickTop="1" thickBot="1" x14ac:dyDescent="0.3">
      <c r="A56" s="76" t="s">
        <v>86</v>
      </c>
      <c r="B56" s="77" t="s">
        <v>87</v>
      </c>
      <c r="C56" s="77" t="s">
        <v>88</v>
      </c>
      <c r="D56" s="77" t="s">
        <v>89</v>
      </c>
      <c r="E56" s="78" t="s">
        <v>87</v>
      </c>
      <c r="F56" s="79" t="s">
        <v>88</v>
      </c>
      <c r="G56" s="79" t="s">
        <v>89</v>
      </c>
      <c r="H56" s="77" t="s">
        <v>90</v>
      </c>
    </row>
    <row r="57" spans="1:9" ht="16.5" thickTop="1" thickBot="1" x14ac:dyDescent="0.3">
      <c r="A57" s="80" t="s">
        <v>91</v>
      </c>
      <c r="B57" s="81" t="s">
        <v>99</v>
      </c>
      <c r="C57" s="81">
        <v>3468</v>
      </c>
      <c r="D57" s="81">
        <f>2*(2.5*51)</f>
        <v>255</v>
      </c>
      <c r="E57" s="82">
        <f>'Samenvatting uurtarieven'!B57</f>
        <v>0</v>
      </c>
      <c r="F57" s="82" cm="1">
        <f t="array" ref="F57:F58">'Samenvatting uurtarieven'!E31:E32</f>
        <v>0</v>
      </c>
      <c r="G57" s="82">
        <f>'Samenvatting uurtarieven'!E33</f>
        <v>0</v>
      </c>
      <c r="H57" s="83">
        <f>(F57*C57)+(G57*D57)</f>
        <v>0</v>
      </c>
    </row>
    <row r="58" spans="1:9" ht="16.5" thickTop="1" thickBot="1" x14ac:dyDescent="0.3">
      <c r="A58" s="47" t="s">
        <v>67</v>
      </c>
      <c r="B58" s="47" t="s">
        <v>67</v>
      </c>
      <c r="C58" s="47" t="s">
        <v>67</v>
      </c>
      <c r="D58" s="47" t="s">
        <v>67</v>
      </c>
      <c r="E58" s="84" t="s">
        <v>73</v>
      </c>
      <c r="F58" s="86">
        <v>0</v>
      </c>
      <c r="G58" s="86"/>
      <c r="H58" s="87">
        <f>H57</f>
        <v>0</v>
      </c>
    </row>
    <row r="59" spans="1:9" ht="13.5" thickTop="1" x14ac:dyDescent="0.2"/>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be4dd3a-381d-45c2-9e09-125b3d1db5bd">
      <UserInfo>
        <DisplayName>Greuter, Susanne</DisplayName>
        <AccountId>25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78B5B699AE3B54E9BC3B1BC44F4C2E7" ma:contentTypeVersion="6" ma:contentTypeDescription="Een nieuw document maken." ma:contentTypeScope="" ma:versionID="9794e2df7a0da54fe05e616d7db7612a">
  <xsd:schema xmlns:xsd="http://www.w3.org/2001/XMLSchema" xmlns:xs="http://www.w3.org/2001/XMLSchema" xmlns:p="http://schemas.microsoft.com/office/2006/metadata/properties" xmlns:ns2="ec33cb56-5a6c-4918-a772-934501c94198" xmlns:ns3="9be4dd3a-381d-45c2-9e09-125b3d1db5bd" targetNamespace="http://schemas.microsoft.com/office/2006/metadata/properties" ma:root="true" ma:fieldsID="357be45fb852f3dc02a24df2bacfb241" ns2:_="" ns3:_="">
    <xsd:import namespace="ec33cb56-5a6c-4918-a772-934501c94198"/>
    <xsd:import namespace="9be4dd3a-381d-45c2-9e09-125b3d1db5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33cb56-5a6c-4918-a772-934501c941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e4dd3a-381d-45c2-9e09-125b3d1db5b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E01A7C-B0FB-4AD1-A1D5-E31D8D613845}">
  <ds:schemaRefs>
    <ds:schemaRef ds:uri="http://schemas.microsoft.com/sharepoint/v3/contenttype/forms"/>
  </ds:schemaRefs>
</ds:datastoreItem>
</file>

<file path=customXml/itemProps2.xml><?xml version="1.0" encoding="utf-8"?>
<ds:datastoreItem xmlns:ds="http://schemas.openxmlformats.org/officeDocument/2006/customXml" ds:itemID="{EB01F33C-6B2F-4865-B06C-33AC2FD90A2C}">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ec33cb56-5a6c-4918-a772-934501c94198"/>
    <ds:schemaRef ds:uri="http://purl.org/dc/terms/"/>
    <ds:schemaRef ds:uri="9be4dd3a-381d-45c2-9e09-125b3d1db5bd"/>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30D5311-41D9-49B3-B144-DA4C8B41CD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33cb56-5a6c-4918-a772-934501c94198"/>
    <ds:schemaRef ds:uri="9be4dd3a-381d-45c2-9e09-125b3d1db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Handleiding</vt:lpstr>
      <vt:lpstr>Organisatie profiel</vt:lpstr>
      <vt:lpstr>Samenvatting uurtarieven</vt:lpstr>
      <vt:lpstr>Specificatie prijzen</vt:lpstr>
    </vt:vector>
  </TitlesOfParts>
  <Manager/>
  <Company>Gemeente Zaanstad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Greuter, Susanne</dc:creator>
  <cp:keywords/>
  <dc:description/>
  <cp:lastModifiedBy>Stoter, Cheryl</cp:lastModifiedBy>
  <cp:revision/>
  <dcterms:created xsi:type="dcterms:W3CDTF">2024-04-26T12:39:09Z</dcterms:created>
  <dcterms:modified xsi:type="dcterms:W3CDTF">2024-06-14T11:19:52Z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0x010100578B5B699AE3B54E9BC3B1BC44F4C2E7</vt:lpwstr>
  </property>
</Properties>
</file>