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4. Beveiliging/3. Nota van Inlichtingen/"/>
    </mc:Choice>
  </mc:AlternateContent>
  <xr:revisionPtr revIDLastSave="904" documentId="8_{7F8E21E1-5FCC-4760-9432-78E5D7F38CCA}" xr6:coauthVersionLast="47" xr6:coauthVersionMax="47" xr10:uidLastSave="{DD9F2F09-B62F-427A-A222-64E2160356C0}"/>
  <bookViews>
    <workbookView xWindow="-108" yWindow="-108" windowWidth="23256" windowHeight="12576" firstSheet="1" activeTab="2" xr2:uid="{DE0A3884-96D5-4BDF-A6F7-7609C4CD241C}"/>
  </bookViews>
  <sheets>
    <sheet name="Handleiding" sheetId="1" r:id="rId1"/>
    <sheet name="Organisatie profiel" sheetId="2" r:id="rId2"/>
    <sheet name="Samenvatting uurtarieven" sheetId="6" r:id="rId3"/>
    <sheet name="Specificatie prijze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7" l="1"/>
  <c r="G36" i="7"/>
  <c r="F36" i="7"/>
  <c r="E24" i="7"/>
  <c r="G24" i="7"/>
  <c r="F24" i="7"/>
  <c r="K38" i="6"/>
  <c r="J38" i="6"/>
  <c r="K37" i="6"/>
  <c r="J37" i="6"/>
  <c r="K36" i="6"/>
  <c r="J36" i="6"/>
  <c r="K35" i="6"/>
  <c r="J35" i="6"/>
  <c r="L34" i="6"/>
  <c r="E39" i="6"/>
  <c r="F55" i="7" a="1"/>
  <c r="F55" i="7"/>
  <c r="F49" i="7"/>
  <c r="F43" i="7"/>
  <c r="F30" i="7"/>
  <c r="F18" i="7"/>
  <c r="C30" i="7"/>
  <c r="J31" i="6"/>
  <c r="J30" i="6"/>
  <c r="J29" i="6"/>
  <c r="J28" i="6"/>
  <c r="J24" i="6"/>
  <c r="J23" i="6"/>
  <c r="J22" i="6"/>
  <c r="J21" i="6"/>
  <c r="J17" i="6"/>
  <c r="J16" i="6"/>
  <c r="J15" i="6"/>
  <c r="J14" i="6"/>
  <c r="J10" i="6"/>
  <c r="J9" i="6"/>
  <c r="J8" i="6"/>
  <c r="J7" i="6"/>
  <c r="D55" i="7"/>
  <c r="D43" i="7"/>
  <c r="C43" i="7"/>
  <c r="D36" i="7"/>
  <c r="D24" i="7"/>
  <c r="C24" i="7"/>
  <c r="D18" i="7"/>
  <c r="C18" i="7"/>
  <c r="B18" i="7"/>
  <c r="L38" i="6" l="1"/>
  <c r="L37" i="6"/>
  <c r="L36" i="6"/>
  <c r="L35" i="6"/>
  <c r="E10" i="6"/>
  <c r="E9" i="6"/>
  <c r="E8" i="6"/>
  <c r="E18" i="7" s="1"/>
  <c r="E7" i="6"/>
  <c r="G18" i="7" s="1"/>
  <c r="E40" i="6"/>
  <c r="E38" i="6"/>
  <c r="E55" i="7" s="1"/>
  <c r="E37" i="6"/>
  <c r="G55" i="7" s="1"/>
  <c r="H18" i="7" l="1"/>
  <c r="H19" i="7" s="1"/>
  <c r="E15" i="6"/>
  <c r="E14" i="6"/>
  <c r="H36" i="7" s="1"/>
  <c r="H37" i="7" s="1"/>
  <c r="D8" i="7" s="1"/>
  <c r="E16" i="6"/>
  <c r="E17" i="6"/>
  <c r="H24" i="7" l="1"/>
  <c r="H25" i="7" s="1"/>
  <c r="C8" i="7" s="1"/>
  <c r="E24" i="6" l="1"/>
  <c r="E23" i="6" l="1"/>
  <c r="E22" i="6"/>
  <c r="E30" i="7" s="1"/>
  <c r="E21" i="6"/>
  <c r="G30" i="7" s="1"/>
  <c r="H30" i="7" l="1"/>
  <c r="H31" i="7" s="1"/>
  <c r="E8" i="7" l="1"/>
  <c r="H49" i="7"/>
  <c r="H50" i="7" s="1"/>
  <c r="D9" i="7" s="1"/>
  <c r="D12" i="7" s="1"/>
  <c r="E32" i="6"/>
  <c r="E30" i="6" l="1"/>
  <c r="E29" i="6"/>
  <c r="E31" i="6"/>
  <c r="H55" i="7" l="1"/>
  <c r="H56" i="7" s="1"/>
  <c r="C10" i="7" s="1"/>
  <c r="E10" i="7" s="1"/>
  <c r="G49" i="7"/>
  <c r="G43" i="7"/>
  <c r="E49" i="7"/>
  <c r="E43" i="7"/>
  <c r="H43" i="7"/>
  <c r="H44" i="7" s="1"/>
  <c r="C9" i="7" s="1"/>
  <c r="C12" i="7" l="1"/>
  <c r="E12" i="7" s="1"/>
  <c r="E9" i="7"/>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<sst xmlns="http://schemas.openxmlformats.org/spreadsheetml/2006/main" count="412" uniqueCount="101">
  <si>
    <t>Instructies voor het document</t>
  </si>
  <si>
    <t>Handleiding</t>
  </si>
  <si>
    <t>Dit prijzenblad is onderdeel van de aanbestedingsdocumenten behorende bij de Europese aanbesteding Bewaking &amp; beveiliging, persoonsbeveiliging, hospitality en receptiediensten met kenmerk 2024-42 ten behoeve van de gemeente Zaanstad. Inschrijvers dienen het prijzenblad volledig, onvoorwaardelijk en waarheidsgetrouw in te vullen, en rechtgeldig ondertekend bij de Inschrijving bij te voegen.</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</si>
  <si>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</si>
  <si>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</si>
  <si>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</si>
  <si>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r>
      <t xml:space="preserve">Bedragen dienen exclusief BTW vermeld te worden. De leverancier dient rekening te houden met het </t>
    </r>
    <r>
      <rPr>
        <u/>
        <sz val="11"/>
        <rFont val="Calibri"/>
        <family val="2"/>
      </rPr>
      <t>prijspeil zoals aangegeven in de offerteleidraad.</t>
    </r>
  </si>
  <si>
    <t>Aan de in dit prijzenblad vermelde gegevens kunnen geen rechten worden ontleend.</t>
  </si>
  <si>
    <t>Prijzenblad Bewaking &amp; beveiliging, persoonsbeveiliging, hospitality en receptiediensten</t>
  </si>
  <si>
    <t xml:space="preserve">Inschrijver wordt gevraagd alleen de groene velden in te vullen. </t>
  </si>
  <si>
    <t xml:space="preserve">Inschrijver dient in dit blad de aangeboden uurtarieven per locatie weer te geven uitgesplitst in bewakings- en beveiligingsdiensten, open- en sluitrondes, receptiemedewerker en hospitalitydiensten. In uw tarief per kostensoort moeten alle kosten aangaande deze kostensoort opgenomen zijn en daarmee dekkend voor de volledige door uw aangeboden dienstverlening. </t>
  </si>
  <si>
    <t xml:space="preserve">Het opgegeven basisuurtarief in tabblad 'Samenvatting uurtarieven' wordt automatisch doorgerekend naar uurtarieven voor de overige tijdvakken. Dit gebeurt op basis van de percentages zoals opgenomen in de CAO Particuliere Beveiligingsdiensten. Deze uurtarieven worden doorgerekend in het werkblad "Specificatie prijzen" waar de actuele inzet van de objectbeveiliging beschreven staat. Dit leidt tot een totaalprijs. Deze staat in cel E12. De opgegeven tarieven voor de inzet Beveiliger gelden ook voor de variabele dienstverlening. </t>
  </si>
  <si>
    <t>De basis uurtarieven en toeslagen zijn conform CAO Particuliere Beveiligingsdiensten.</t>
  </si>
  <si>
    <t>Middels het ondertekenen van dit prijzenblad geeft de inschrijver een overzicht van de kosten voor de gevraagde dienstverlening door de gemeente Zaanstad.</t>
  </si>
  <si>
    <t>Voor gemiddelde inzet berekening is gerekend op basis van 5 werkdagen x 51 weken = 255 werkdagen</t>
  </si>
  <si>
    <t xml:space="preserve">                                                 </t>
  </si>
  <si>
    <t xml:space="preserve">Organisatieprofiel </t>
  </si>
  <si>
    <t>Organisatienaam</t>
  </si>
  <si>
    <t>Naam tekeningsbevoegde functionaris</t>
  </si>
  <si>
    <t>Straat</t>
  </si>
  <si>
    <t>Functie tekeningsbevoegde functionaris</t>
  </si>
  <si>
    <t>Postcode, Stad</t>
  </si>
  <si>
    <t>Handtekening</t>
  </si>
  <si>
    <t>Datum</t>
  </si>
  <si>
    <t>Samenvatting uurtarieven</t>
  </si>
  <si>
    <t>Basis dienstverlening</t>
  </si>
  <si>
    <t>Extra aanvragen:</t>
  </si>
  <si>
    <r>
      <t xml:space="preserve">1. Bewaking- en Beveiligingsdienstverlening  </t>
    </r>
    <r>
      <rPr>
        <sz val="10"/>
        <color rgb="FF000000"/>
        <rFont val="Calibri"/>
        <family val="2"/>
      </rPr>
      <t>Objectbeveiliger/Beveiliger Plus (Medewerker in de beveiligingsloge met specifieke opleiding en ploegleider BHV)</t>
    </r>
  </si>
  <si>
    <t>Inzet op uren</t>
  </si>
  <si>
    <t>Toeslagen</t>
  </si>
  <si>
    <t>Uurtarief</t>
  </si>
  <si>
    <r>
      <t>Evenementen- calamiteiten beveiliging</t>
    </r>
    <r>
      <rPr>
        <sz val="10"/>
        <color rgb="FF000000"/>
        <rFont val="Calibri"/>
        <family val="2"/>
      </rPr>
      <t xml:space="preserve"> 
Eventbeveiliger</t>
    </r>
  </si>
  <si>
    <t>ma-vrij 07:00 – 18:00</t>
  </si>
  <si>
    <t>ma-vrij 18:00 – 23.59</t>
  </si>
  <si>
    <t>10%</t>
  </si>
  <si>
    <t>ma-vrij 00:00 – 07:00</t>
  </si>
  <si>
    <t>20%</t>
  </si>
  <si>
    <t>Weekend (tussen zaterdag 0:00 en zondag 23:59)</t>
  </si>
  <si>
    <t>35%</t>
  </si>
  <si>
    <t>Feestdagen</t>
  </si>
  <si>
    <t>50%</t>
  </si>
  <si>
    <r>
      <t>2. Bewaking- en Beveiligingsdienstverlening (surveillance)</t>
    </r>
    <r>
      <rPr>
        <sz val="10"/>
        <color rgb="FF000000"/>
        <rFont val="Calibri"/>
        <family val="2"/>
      </rPr>
      <t xml:space="preserve"> Objectbeveiliger/algemeen Security Host (Medewerker die surveilleerd in de hal van het stadhuis)</t>
    </r>
  </si>
  <si>
    <t>Persoonsbeveiliging</t>
  </si>
  <si>
    <r>
      <t>3. Bewaking- en Beveiligingsdienstverlening (surveillance)</t>
    </r>
    <r>
      <rPr>
        <sz val="10"/>
        <color rgb="FF000000"/>
        <rFont val="Calibri"/>
        <family val="2"/>
      </rPr>
      <t xml:space="preserve"> 
Algemeen Security Host - Surveillant (voorbeeld; raadsvergaderingen, beschermtafel en risicogesprekken.)</t>
    </r>
  </si>
  <si>
    <t>Ploegleider BHV</t>
  </si>
  <si>
    <t>BHV-er</t>
  </si>
  <si>
    <t>Receptie dienstverlening</t>
  </si>
  <si>
    <t>Basistarief (op basis van 10 minuten)</t>
  </si>
  <si>
    <t>Vervolgtarief (op basis van 5 minuten)</t>
  </si>
  <si>
    <t>Hospitality dienstverlening</t>
  </si>
  <si>
    <t>Kosten extra inzet</t>
  </si>
  <si>
    <t>Kosten soort</t>
  </si>
  <si>
    <t>Kosten per verzoek</t>
  </si>
  <si>
    <t>Specificatie prijzen</t>
  </si>
  <si>
    <t> </t>
  </si>
  <si>
    <t>Gemeente Zaanstad</t>
  </si>
  <si>
    <t>Risicobeheersen Totaal</t>
  </si>
  <si>
    <t>Basis</t>
  </si>
  <si>
    <t xml:space="preserve">Stadhuis </t>
  </si>
  <si>
    <t>Omgevingsdienst NZKG</t>
  </si>
  <si>
    <t>Totaal</t>
  </si>
  <si>
    <t>Bewakings- en beveiligingsdiensten</t>
  </si>
  <si>
    <t>Receptiemedewerkers</t>
  </si>
  <si>
    <t>Hospitalitydiensten</t>
  </si>
  <si>
    <t xml:space="preserve"> NVT </t>
  </si>
  <si>
    <t>Totaal aanneemsom per jaar/locatie</t>
  </si>
  <si>
    <t>Exclusief BTW</t>
  </si>
  <si>
    <t>Bewaking- en  beveiligingsdiensten Stadhuis (Loge)</t>
  </si>
  <si>
    <t>Basis tijden ma-do 07.00 -23.00 uur, vrijdag 07.00 - 21.00 uur</t>
  </si>
  <si>
    <t>gemiddeld aantal uren per jaar</t>
  </si>
  <si>
    <t>Uurtarieven</t>
  </si>
  <si>
    <t>Omschrijving</t>
  </si>
  <si>
    <t>00:00 t/m 07:00</t>
  </si>
  <si>
    <t>07:00 t/m 18:00</t>
  </si>
  <si>
    <t>18:00 t/m 23:59</t>
  </si>
  <si>
    <t>Totaal Bedrag    Per Jaar</t>
  </si>
  <si>
    <t>Maandag t/m Vrijdag</t>
  </si>
  <si>
    <t>Bewaking- en  beveiligingsdiensten Stadhuis (surveillance hal)</t>
  </si>
  <si>
    <t>Basis openingstijden ma-do 07.00 -23.00 uur, vrijdag 07.00 - 21.00 uur</t>
  </si>
  <si>
    <t xml:space="preserve">Totaal </t>
  </si>
  <si>
    <t>Bewaking- en  beveiligingsdiensten extra inzet Stadhuis (surveillance)</t>
  </si>
  <si>
    <t>Basis donderdag ochtend 09.00 - 12.00 uur en donderdag avond openstelling</t>
  </si>
  <si>
    <t>Bewaking- en  beveiligingsdiensten Omgevingsdienst NZKG</t>
  </si>
  <si>
    <t>Basis openingstijden ma-vr 18:00 - 20.00</t>
  </si>
  <si>
    <t xml:space="preserve">                            -  </t>
  </si>
  <si>
    <t>Receptiediensten Stadhuis</t>
  </si>
  <si>
    <t xml:space="preserve">Openingstijden stadhuis ma-wo-vr 08:00 -19:00 uur, di-do 08.00 - 20.30 uur. </t>
  </si>
  <si>
    <t xml:space="preserve">Uurtarieven </t>
  </si>
  <si>
    <t>Inzet Opdrachtnemer Di en do tot 19.00.</t>
  </si>
  <si>
    <t xml:space="preserve"> nvt </t>
  </si>
  <si>
    <t>Receptiediensten Omgevingsdienst NZKG</t>
  </si>
  <si>
    <t>Omgevingsdienst NZKG openingstijden ma-vr 07:00 -18:00</t>
  </si>
  <si>
    <t xml:space="preserve">                                    -  </t>
  </si>
  <si>
    <t>Basis: openingstijden publieksbalies ma-woe 08:30-16:00, di-do 08.30-20.30 vr 08.30-13.00 uur</t>
  </si>
  <si>
    <t>Extra verzoek inzet tijdens lopen werkrooster vanaf 7 dagen t/m 3 dagen voor datum inzet</t>
  </si>
  <si>
    <t>Extra verzoek inzet tijdens lopen werkrooster vanaf 28 dagen t/m 8 dagen voor datum inzet</t>
  </si>
  <si>
    <t>Annuleringskosten extra verzoek inzet tijdens lopend werkrooster vanaf 28 dagen t/m 8 dagen voor datum inzet</t>
  </si>
  <si>
    <t>Annuleringskosten extra verzoek inzet tijdens lopend werkrooster vanaf 7 dagen t/m 3 dagen voor datum inzet</t>
  </si>
  <si>
    <t>Annuleringskosten extra verzoek inzet tijdens lopend werkrooster vanaf 2 dagen t/m 1 dag voor datum inzet</t>
  </si>
  <si>
    <t>Extra verzoek inzet tijdens lopen werkrooster vanaf 2 dagen t/m 1 dag voor datum inzet</t>
  </si>
  <si>
    <t>Open- en sluit-ronde niet regulier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</si>
</sst>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 #,##0.00_-;_-&quot;€&quot;\ * #,##0.00\-;_-&quot;€&quot;\ * &quot;-&quot;??_-;_-@_-"/>
    <numFmt numFmtId="166" formatCode="_-* #,##0.00_-;_-* #,##0.00\-;_-* &quot;-&quot;??_-;_-@_-"/>
    <numFmt numFmtId="167" formatCode="_([$€]* #,##0.00_);_([$€]* \(#,##0.00\);_([$€]* &quot;-&quot;??_);_(@_)"/>
    <numFmt numFmtId="168" formatCode="_ [$€-2]\ * #,##0.00_ ;_ [$€-2]\ * \-#,##0.00_ ;_ [$€-2]\ * &quot;-&quot;??_ ;_ @_ "/>
  </numFmts>
  <fonts count="25" x14ac:knownFonts="1">
    <font>
      <sz val="10"/>
      <color theme="1"/>
      <name val="Arial"/>
      <family val="2"/>
    </font>
    <font>
      <sz val="11"/>
      <color theme="1"/>
      <name val="Calibri"/>
      <family val="2"/>
      <scheme val="minor"/>
    </font>
    <font>
      <b/>
      <sz val="10"/>
      <color rgb="FF000000"/>
      <name val="Calibri"/>
      <family val="2"/>
    </font>
    <font>
      <sz val="10"/>
      <color theme="1"/>
      <name val="Calibri"/>
      <family val="2"/>
    </font>
    <font>
      <b/>
      <sz val="10"/>
      <color theme="1"/>
      <name val="Calibri"/>
      <family val="2"/>
    </font>
    <font>
      <sz val="11"/>
      <name val="Calibri"/>
      <family val="2"/>
    </font>
    <font>
      <b/>
      <sz val="11"/>
      <name val="Calibri"/>
      <family val="2"/>
    </font>
    <font>
      <sz val="11"/>
      <color theme="1"/>
      <name val="Calibri"/>
      <family val="2"/>
    </font>
    <font>
      <sz val="12"/>
      <name val="System"/>
      <family val="2"/>
    </font>
    <font>
      <sz val="10"/>
      <name val="Arial"/>
      <family val="2"/>
    </font>
    <font>
      <sz val="11"/>
      <color theme="1"/>
      <name val="Calibri"/>
      <family val="2"/>
      <scheme val="minor"/>
    </font>
    <font>
      <b/>
      <sz val="16"/>
      <name val="Calibri"/>
      <family val="2"/>
    </font>
    <font>
      <b/>
      <sz val="9"/>
      <name val="Calibri"/>
      <family val="2"/>
      <scheme val="minor"/>
    </font>
    <font>
      <u/>
      <sz val="11"/>
      <name val="Calibri"/>
      <family val="2"/>
    </font>
    <font>
      <u/>
      <sz val="10"/>
      <color indexed="12"/>
      <name val="Arial"/>
      <family val="2"/>
    </font>
    <font>
      <sz val="10"/>
      <color indexed="8"/>
      <name val="Arial"/>
      <family val="2"/>
    </font>
    <font>
      <sz val="10"/>
      <color theme="1"/>
      <name val="Arial"/>
      <family val="2"/>
    </font>
    <font>
      <b/>
      <sz val="9"/>
      <color theme="1"/>
      <name val="Calibri"/>
      <family val="2"/>
    </font>
    <font>
      <sz val="9"/>
      <color theme="1"/>
      <name val="Calibri"/>
      <family val="2"/>
    </font>
    <font>
      <b/>
      <i/>
      <sz val="10"/>
      <color rgb="FF000000"/>
      <name val="Calibri"/>
      <family val="2"/>
    </font>
    <font>
      <sz val="9"/>
      <name val="Calibri"/>
      <family val="2"/>
    </font>
    <font>
      <b/>
      <sz val="11"/>
      <color theme="1"/>
      <name val="Calibri"/>
      <family val="2"/>
    </font>
    <font>
      <b/>
      <sz val="18"/>
      <color theme="1"/>
      <name val="Calibri"/>
      <family val="2"/>
    </font>
    <font>
      <sz val="10"/>
      <color rgb="FF000000"/>
      <name val="Calibri"/>
      <family val="2"/>
    </font>
    <font>
      <b/>
      <sz val="14"/>
      <color theme="1"/>
      <name val="Arial"/>
      <family val="2"/>
    </font>
  </fonts>
  <fills count="9">
    <fill>
      <patternFill patternType="none"/>
    </fill>
    <fill>
      <patternFill patternType="gray125"/>
    </fill>
    <fill>
      <patternFill patternType="solid">
        <fgColor rgb="FFFFFFFF"/>
        <bgColor rgb="FF000000"/>
      </patternFill>
    </fill>
    <fill>
      <patternFill patternType="solid">
        <fgColor rgb="FFCCFFFF"/>
        <bgColor rgb="FF000000"/>
      </patternFill>
    </fill>
    <fill>
      <patternFill patternType="solid">
        <fgColor rgb="FFC0C0C0"/>
        <bgColor rgb="FF000000"/>
      </patternFill>
    </fill>
    <fill>
      <patternFill patternType="solid">
        <fgColor rgb="FF99FFCC"/>
        <bgColor indexed="64"/>
      </patternFill>
    </fill>
    <fill>
      <patternFill patternType="solid">
        <fgColor rgb="FFDBE5F1"/>
        <bgColor indexed="64"/>
      </patternFill>
    </fill>
    <fill>
      <patternFill patternType="solid">
        <fgColor theme="0" tint="-0.34998626667073579"/>
        <bgColor indexed="64"/>
      </patternFill>
    </fill>
    <fill>
      <patternFill patternType="solid">
        <fgColor rgb="FFFFFF00"/>
        <bgColor indexed="64"/>
      </patternFill>
    </fill>
  </fills>
  <borders count="34">
    <border>
      <left/>
      <right/>
      <top/>
      <bottom/>
      <diagonal/>
    </border>
    <border>
      <left style="medium">
        <color indexed="64"/>
      </left>
      <right style="medium">
        <color indexed="64"/>
      </right>
      <top style="medium">
        <color indexed="64"/>
      </top>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bottom style="hair">
        <color indexed="64"/>
      </bottom>
      <diagonal/>
    </border>
    <border>
      <left style="double">
        <color indexed="64"/>
      </left>
      <right style="thin">
        <color indexed="64"/>
      </right>
      <top/>
      <bottom style="hair">
        <color indexed="64"/>
      </bottom>
      <diagonal/>
    </border>
    <border>
      <left/>
      <right style="thin">
        <color indexed="64"/>
      </right>
      <top/>
      <bottom style="hair">
        <color indexed="64"/>
      </bottom>
      <diagonal/>
    </border>
    <border>
      <left style="double">
        <color indexed="64"/>
      </left>
      <right style="double">
        <color indexed="64"/>
      </right>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rgb="FF000000"/>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rgb="FF000000"/>
      </right>
      <top style="double">
        <color indexed="64"/>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style="double">
        <color indexed="64"/>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right style="double">
        <color rgb="FF000000"/>
      </right>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
    <xf numFmtId="0" fontId="0" fillId="0" borderId="0"/>
    <xf numFmtId="0" fontId="8" fillId="0" borderId="0"/>
    <xf numFmtId="0" fontId="9" fillId="0" borderId="0" applyFill="0"/>
    <xf numFmtId="0" fontId="10" fillId="0" borderId="0"/>
    <xf numFmtId="0" fontId="9" fillId="0" borderId="0"/>
    <xf numFmtId="167" fontId="15" fillId="0" borderId="0" applyFont="0" applyFill="0" applyBorder="0" applyAlignment="0" applyProtection="0"/>
    <xf numFmtId="0" fontId="14" fillId="0" borderId="0" applyNumberFormat="0" applyFill="0" applyBorder="0" applyAlignment="0" applyProtection="0">
      <alignment vertical="top"/>
      <protection locked="0"/>
    </xf>
    <xf numFmtId="166"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44" fontId="16" fillId="0" borderId="0" applyFont="0" applyFill="0" applyBorder="0" applyAlignment="0" applyProtection="0"/>
    <xf numFmtId="0" fontId="1" fillId="0" borderId="0"/>
    <xf numFmtId="44" fontId="1" fillId="0" borderId="0" applyFont="0" applyFill="0" applyBorder="0" applyAlignment="0" applyProtection="0"/>
  </cellStyleXfs>
  <cellXfs count="101">
    <xf numFmtId="0" fontId="0" fillId="0" borderId="0" xfId="0"/>
    <xf numFmtId="0" fontId="5" fillId="0" borderId="0" xfId="0" applyFont="1"/>
    <xf numFmtId="0" fontId="6" fillId="3" borderId="8" xfId="0" applyFont="1" applyFill="1" applyBorder="1" applyAlignment="1">
      <alignment wrapText="1"/>
    </xf>
    <xf numFmtId="0" fontId="6" fillId="3" borderId="9" xfId="0" applyFont="1" applyFill="1" applyBorder="1" applyAlignment="1">
      <alignment wrapText="1"/>
    </xf>
    <xf numFmtId="0" fontId="6" fillId="0" borderId="11" xfId="0" applyFont="1" applyBorder="1" applyAlignment="1">
      <alignment wrapText="1"/>
    </xf>
    <xf numFmtId="0" fontId="6" fillId="0" borderId="17" xfId="0" applyFont="1" applyBorder="1" applyAlignment="1">
      <alignment wrapText="1"/>
    </xf>
    <xf numFmtId="0" fontId="6" fillId="0" borderId="12" xfId="0" applyFont="1" applyBorder="1" applyAlignment="1">
      <alignment wrapText="1"/>
    </xf>
    <xf numFmtId="0" fontId="6" fillId="0" borderId="13" xfId="0" applyFont="1" applyBorder="1" applyAlignment="1">
      <alignment wrapText="1"/>
    </xf>
    <xf numFmtId="0" fontId="6" fillId="0" borderId="15" xfId="0" applyFont="1" applyBorder="1" applyAlignment="1">
      <alignment wrapText="1"/>
    </xf>
    <xf numFmtId="0" fontId="6" fillId="0" borderId="16" xfId="0" applyFont="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0" fontId="6" fillId="0" borderId="21" xfId="0" applyFont="1" applyBorder="1" applyAlignment="1">
      <alignment wrapText="1"/>
    </xf>
    <xf numFmtId="0" fontId="7" fillId="0" borderId="0" xfId="0" applyFont="1"/>
    <xf numFmtId="0" fontId="6" fillId="0" borderId="0" xfId="1" applyFont="1" applyAlignment="1">
      <alignment vertical="center"/>
    </xf>
    <xf numFmtId="0" fontId="5" fillId="0" borderId="0" xfId="1" applyFont="1" applyAlignment="1">
      <alignment vertical="center"/>
    </xf>
    <xf numFmtId="0" fontId="5" fillId="0" borderId="22" xfId="2" applyFont="1" applyFill="1" applyBorder="1" applyAlignment="1" applyProtection="1">
      <alignment horizontal="left"/>
      <protection locked="0"/>
    </xf>
    <xf numFmtId="0" fontId="5" fillId="0" borderId="0" xfId="2" applyFont="1" applyFill="1" applyAlignment="1" applyProtection="1">
      <alignment horizontal="left"/>
      <protection locked="0"/>
    </xf>
    <xf numFmtId="0" fontId="5" fillId="0" borderId="0" xfId="1" applyFont="1" applyAlignment="1">
      <alignment horizontal="left" vertical="center"/>
    </xf>
    <xf numFmtId="0" fontId="5" fillId="0" borderId="1" xfId="0" applyFont="1" applyBorder="1"/>
    <xf numFmtId="0" fontId="5" fillId="0" borderId="23" xfId="2" applyFont="1" applyFill="1" applyBorder="1" applyAlignment="1" applyProtection="1">
      <alignment horizontal="left"/>
      <protection locked="0"/>
    </xf>
    <xf numFmtId="0" fontId="5" fillId="0" borderId="24" xfId="2" applyFont="1" applyFill="1" applyBorder="1" applyAlignment="1" applyProtection="1">
      <alignment horizontal="left"/>
      <protection locked="0"/>
    </xf>
    <xf numFmtId="0" fontId="11" fillId="0" borderId="0" xfId="3" applyFont="1" applyAlignment="1">
      <alignment horizontal="left" vertical="top"/>
    </xf>
    <xf numFmtId="0" fontId="12" fillId="0" borderId="0" xfId="3" applyFont="1" applyAlignment="1">
      <alignment horizontal="left" vertical="top"/>
    </xf>
    <xf numFmtId="0" fontId="6" fillId="0" borderId="0" xfId="1" applyFont="1" applyAlignment="1">
      <alignment horizontal="lef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xf>
    <xf numFmtId="0" fontId="6" fillId="0" borderId="25" xfId="0" applyFont="1" applyBorder="1" applyAlignment="1">
      <alignment horizontal="left" vertical="center" wrapText="1"/>
    </xf>
    <xf numFmtId="0" fontId="5" fillId="2" borderId="0" xfId="0" applyFont="1" applyFill="1"/>
    <xf numFmtId="0" fontId="6" fillId="3" borderId="2" xfId="0" applyFont="1" applyFill="1" applyBorder="1"/>
    <xf numFmtId="0" fontId="6" fillId="3" borderId="3" xfId="0" applyFont="1" applyFill="1" applyBorder="1"/>
    <xf numFmtId="0" fontId="6" fillId="3" borderId="4" xfId="0" applyFont="1" applyFill="1" applyBorder="1"/>
    <xf numFmtId="0" fontId="6" fillId="0" borderId="0" xfId="0" applyFont="1"/>
    <xf numFmtId="0" fontId="6" fillId="4" borderId="5" xfId="0" applyFont="1" applyFill="1" applyBorder="1"/>
    <xf numFmtId="0" fontId="6" fillId="4" borderId="6" xfId="0" applyFont="1" applyFill="1" applyBorder="1"/>
    <xf numFmtId="0" fontId="6" fillId="4" borderId="7" xfId="0" applyFont="1" applyFill="1" applyBorder="1"/>
    <xf numFmtId="0" fontId="6" fillId="3" borderId="10" xfId="0" applyFont="1" applyFill="1" applyBorder="1"/>
    <xf numFmtId="0" fontId="5" fillId="0" borderId="8" xfId="0" applyFont="1" applyBorder="1"/>
    <xf numFmtId="0" fontId="5" fillId="0" borderId="9" xfId="0" applyFont="1" applyBorder="1"/>
    <xf numFmtId="164" fontId="5" fillId="0" borderId="9" xfId="0" applyNumberFormat="1" applyFont="1" applyBorder="1"/>
    <xf numFmtId="164" fontId="5" fillId="0" borderId="10" xfId="0" applyNumberFormat="1" applyFont="1" applyBorder="1"/>
    <xf numFmtId="0" fontId="6" fillId="2" borderId="0" xfId="0" applyFont="1" applyFill="1"/>
    <xf numFmtId="0" fontId="6" fillId="3" borderId="14" xfId="0" applyFont="1" applyFill="1" applyBorder="1"/>
    <xf numFmtId="0" fontId="6" fillId="3" borderId="15" xfId="0" applyFont="1" applyFill="1" applyBorder="1"/>
    <xf numFmtId="0" fontId="6" fillId="3" borderId="16" xfId="0" applyFont="1" applyFill="1" applyBorder="1"/>
    <xf numFmtId="0" fontId="5" fillId="0" borderId="17" xfId="0" applyFont="1" applyBorder="1"/>
    <xf numFmtId="164" fontId="6" fillId="4" borderId="19" xfId="0" applyNumberFormat="1" applyFont="1" applyFill="1" applyBorder="1"/>
    <xf numFmtId="0" fontId="5" fillId="0" borderId="19" xfId="0" applyFont="1" applyBorder="1"/>
    <xf numFmtId="164" fontId="6" fillId="0" borderId="0" xfId="0" applyNumberFormat="1" applyFont="1"/>
    <xf numFmtId="0" fontId="6" fillId="0" borderId="15" xfId="0" applyFont="1" applyBorder="1"/>
    <xf numFmtId="0" fontId="5" fillId="0" borderId="9" xfId="0" applyFont="1" applyBorder="1" applyAlignment="1">
      <alignment horizontal="right"/>
    </xf>
    <xf numFmtId="0" fontId="0" fillId="0" borderId="0" xfId="0" applyAlignment="1">
      <alignment wrapText="1"/>
    </xf>
    <xf numFmtId="0" fontId="3" fillId="0" borderId="0" xfId="0" applyFont="1"/>
    <xf numFmtId="0" fontId="3" fillId="0" borderId="0" xfId="0" applyFont="1" applyAlignment="1">
      <alignment wrapText="1"/>
    </xf>
    <xf numFmtId="0" fontId="4" fillId="0" borderId="0" xfId="0" applyFont="1"/>
    <xf numFmtId="0" fontId="17" fillId="6" borderId="27" xfId="11" applyFont="1" applyFill="1" applyBorder="1" applyAlignment="1" applyProtection="1">
      <alignment horizontal="center" vertical="center" wrapText="1"/>
      <protection hidden="1"/>
    </xf>
    <xf numFmtId="0" fontId="18" fillId="6" borderId="27" xfId="11" applyFont="1" applyFill="1" applyBorder="1" applyAlignment="1" applyProtection="1">
      <alignment horizontal="center" vertical="center" wrapText="1"/>
      <protection hidden="1"/>
    </xf>
    <xf numFmtId="0" fontId="18" fillId="6" borderId="28" xfId="11" applyFont="1" applyFill="1" applyBorder="1" applyAlignment="1" applyProtection="1">
      <alignment horizontal="center" vertical="center" wrapText="1"/>
      <protection hidden="1"/>
    </xf>
    <xf numFmtId="44" fontId="18" fillId="6" borderId="27" xfId="12" applyFont="1" applyFill="1" applyBorder="1" applyAlignment="1" applyProtection="1">
      <alignment horizontal="left" vertical="center" wrapText="1"/>
      <protection hidden="1"/>
    </xf>
    <xf numFmtId="44" fontId="20" fillId="5" borderId="27" xfId="10" applyFont="1" applyFill="1" applyBorder="1" applyAlignment="1" applyProtection="1">
      <alignment horizontal="left" vertical="center"/>
      <protection locked="0"/>
    </xf>
    <xf numFmtId="49" fontId="18" fillId="6" borderId="28" xfId="11" applyNumberFormat="1" applyFont="1" applyFill="1" applyBorder="1" applyAlignment="1" applyProtection="1">
      <alignment horizontal="center" vertical="center" wrapText="1"/>
      <protection hidden="1"/>
    </xf>
    <xf numFmtId="0" fontId="21" fillId="0" borderId="0" xfId="11" applyFont="1" applyAlignment="1" applyProtection="1">
      <alignment horizontal="center" vertical="center"/>
      <protection hidden="1"/>
    </xf>
    <xf numFmtId="0" fontId="7" fillId="0" borderId="0" xfId="11" applyFont="1"/>
    <xf numFmtId="0" fontId="19" fillId="0" borderId="0" xfId="0" applyFont="1" applyAlignment="1">
      <alignment vertical="center"/>
    </xf>
    <xf numFmtId="0" fontId="22" fillId="0" borderId="0" xfId="0" applyFont="1"/>
    <xf numFmtId="0" fontId="5" fillId="4" borderId="29" xfId="0" applyFont="1" applyFill="1" applyBorder="1"/>
    <xf numFmtId="164" fontId="5" fillId="4" borderId="29" xfId="0" applyNumberFormat="1" applyFont="1" applyFill="1" applyBorder="1"/>
    <xf numFmtId="0" fontId="6" fillId="4" borderId="26" xfId="0" applyFont="1" applyFill="1" applyBorder="1"/>
    <xf numFmtId="0" fontId="6" fillId="4" borderId="20" xfId="0" applyFont="1" applyFill="1" applyBorder="1"/>
    <xf numFmtId="0" fontId="6" fillId="4" borderId="30" xfId="0" applyFont="1" applyFill="1" applyBorder="1"/>
    <xf numFmtId="0" fontId="5" fillId="0" borderId="18" xfId="0" applyFont="1" applyBorder="1"/>
    <xf numFmtId="0" fontId="6" fillId="0" borderId="19" xfId="0" applyFont="1" applyBorder="1"/>
    <xf numFmtId="164" fontId="6" fillId="0" borderId="19" xfId="0" applyNumberFormat="1" applyFont="1" applyBorder="1"/>
    <xf numFmtId="164" fontId="6" fillId="6" borderId="19" xfId="0" applyNumberFormat="1" applyFont="1" applyFill="1" applyBorder="1" applyProtection="1">
      <protection locked="0"/>
    </xf>
    <xf numFmtId="0" fontId="2" fillId="0" borderId="0" xfId="0" applyFont="1" applyAlignment="1">
      <alignment horizontal="center" vertical="center" wrapText="1"/>
    </xf>
    <xf numFmtId="0" fontId="19" fillId="0" borderId="0" xfId="0" applyFont="1" applyAlignment="1">
      <alignment horizontal="center" vertical="center"/>
    </xf>
    <xf numFmtId="0" fontId="18" fillId="6" borderId="0" xfId="11" applyFont="1" applyFill="1" applyAlignment="1" applyProtection="1">
      <alignment horizontal="center" vertical="center" wrapText="1"/>
      <protection hidden="1"/>
    </xf>
    <xf numFmtId="49" fontId="18" fillId="6" borderId="0" xfId="11" applyNumberFormat="1" applyFont="1" applyFill="1" applyAlignment="1" applyProtection="1">
      <alignment horizontal="center" vertical="center" wrapText="1"/>
      <protection hidden="1"/>
    </xf>
    <xf numFmtId="44" fontId="18" fillId="6" borderId="0" xfId="12" applyFont="1" applyFill="1" applyBorder="1" applyAlignment="1" applyProtection="1">
      <alignment horizontal="left" vertical="center" wrapText="1"/>
      <protection hidden="1"/>
    </xf>
    <xf numFmtId="0" fontId="2" fillId="0" borderId="31" xfId="0" applyFont="1" applyBorder="1" applyAlignment="1">
      <alignment horizontal="center" vertical="center"/>
    </xf>
    <xf numFmtId="168" fontId="20" fillId="5" borderId="27" xfId="10" applyNumberFormat="1" applyFont="1" applyFill="1" applyBorder="1" applyAlignment="1" applyProtection="1">
      <alignment horizontal="left" vertical="center"/>
      <protection locked="0"/>
    </xf>
    <xf numFmtId="0" fontId="6" fillId="0" borderId="25" xfId="0" applyFont="1" applyBorder="1" applyAlignment="1">
      <alignment wrapText="1"/>
    </xf>
    <xf numFmtId="0" fontId="24" fillId="0" borderId="0" xfId="0" applyFont="1"/>
    <xf numFmtId="44" fontId="0" fillId="0" borderId="0" xfId="0" applyNumberFormat="1"/>
    <xf numFmtId="0" fontId="17" fillId="0" borderId="0" xfId="11" applyFont="1" applyAlignment="1" applyProtection="1">
      <alignment horizontal="center" vertical="center" wrapText="1"/>
      <protection hidden="1"/>
    </xf>
    <xf numFmtId="0" fontId="18" fillId="0" borderId="0" xfId="11" applyFont="1" applyAlignment="1" applyProtection="1">
      <alignment horizontal="center" vertical="center" wrapText="1"/>
      <protection hidden="1"/>
    </xf>
    <xf numFmtId="44" fontId="20" fillId="0" borderId="0" xfId="10" applyFont="1" applyFill="1" applyBorder="1" applyAlignment="1" applyProtection="1">
      <alignment horizontal="left" vertical="center"/>
      <protection locked="0"/>
    </xf>
    <xf numFmtId="44" fontId="18" fillId="0" borderId="0" xfId="12" applyFont="1" applyFill="1" applyBorder="1" applyAlignment="1" applyProtection="1">
      <alignment horizontal="left" vertical="center" wrapText="1"/>
      <protection hidden="1"/>
    </xf>
    <xf numFmtId="49" fontId="18" fillId="0" borderId="0" xfId="11" applyNumberFormat="1" applyFont="1" applyAlignment="1" applyProtection="1">
      <alignment horizontal="center" vertical="center" wrapText="1"/>
      <protection hidden="1"/>
    </xf>
    <xf numFmtId="49" fontId="18" fillId="6" borderId="27" xfId="11" applyNumberFormat="1" applyFont="1" applyFill="1" applyBorder="1" applyAlignment="1" applyProtection="1">
      <alignment horizontal="center" vertical="center" wrapText="1"/>
      <protection hidden="1"/>
    </xf>
    <xf numFmtId="164" fontId="6" fillId="7" borderId="18" xfId="0" applyNumberFormat="1" applyFont="1" applyFill="1" applyBorder="1"/>
    <xf numFmtId="0" fontId="2" fillId="0" borderId="0" xfId="0" applyFont="1" applyAlignment="1">
      <alignment horizontal="center" vertical="center" wrapText="1"/>
    </xf>
    <xf numFmtId="0" fontId="19" fillId="0" borderId="0" xfId="0" applyFont="1" applyAlignment="1">
      <alignment horizontal="center" vertical="center"/>
    </xf>
    <xf numFmtId="0" fontId="2" fillId="0" borderId="0" xfId="0" applyFont="1" applyAlignment="1">
      <alignment horizontal="center" vertical="center"/>
    </xf>
    <xf numFmtId="0" fontId="18" fillId="6" borderId="32" xfId="11" applyFont="1" applyFill="1" applyBorder="1" applyAlignment="1" applyProtection="1">
      <alignment horizontal="center" vertical="center" wrapText="1"/>
      <protection hidden="1"/>
    </xf>
    <xf numFmtId="0" fontId="18" fillId="6" borderId="33" xfId="11" applyFont="1" applyFill="1" applyBorder="1" applyAlignment="1" applyProtection="1">
      <alignment horizontal="center" vertical="center" wrapText="1"/>
      <protection hidden="1"/>
    </xf>
    <xf numFmtId="44" fontId="20" fillId="5" borderId="32" xfId="10" applyFont="1" applyFill="1" applyBorder="1" applyAlignment="1" applyProtection="1">
      <alignment horizontal="center" vertical="center"/>
      <protection locked="0"/>
    </xf>
    <xf numFmtId="44" fontId="20" fillId="5" borderId="33" xfId="10" applyFont="1" applyFill="1" applyBorder="1" applyAlignment="1" applyProtection="1">
      <alignment horizontal="center" vertical="center"/>
      <protection locked="0"/>
    </xf>
    <xf numFmtId="0" fontId="6" fillId="8" borderId="19" xfId="0" applyFont="1" applyFill="1" applyBorder="1"/>
  </cellXfs>
  <cellStyles count="13">
    <cellStyle name="Euro" xfId="5" xr:uid="{DCAAEAFF-0CB8-40B0-B0B7-92C6054450D5}"/>
    <cellStyle name="Hyperlink 2" xfId="6" xr:uid="{B0DE89B3-4AD8-4140-97B0-CFAF96BA449A}"/>
    <cellStyle name="Komma 2" xfId="7" xr:uid="{6AF82ED4-6A40-471E-B0D2-C56C68CC8167}"/>
    <cellStyle name="Procent 2" xfId="8" xr:uid="{39A612DA-8382-4716-ABB6-652C518BDBE4}"/>
    <cellStyle name="Standaard" xfId="0" builtinId="0"/>
    <cellStyle name="Standaard 2" xfId="4" xr:uid="{6C2E3F33-9802-4B8A-9E81-FE8243A4D0E9}"/>
    <cellStyle name="Standaard 3" xfId="11" xr:uid="{9A1BE5F1-D955-4608-AE8A-55B1B1B783EC}"/>
    <cellStyle name="Standaard_Gemeente Nijmegen-begrotingsmodel" xfId="2" xr:uid="{992EACD2-6B21-443F-80C0-7457ACE8E047}"/>
    <cellStyle name="Standard 2" xfId="3" xr:uid="{EA033822-D54C-4251-AB9B-47299982596B}"/>
    <cellStyle name="Standard_Ecklohn Baden Württemberg 2" xfId="1" xr:uid="{C9FD34D3-D522-40F7-BA6B-20ED4F88E39E}"/>
    <cellStyle name="Valuta" xfId="10" builtinId="4"/>
    <cellStyle name="Valuta 2" xfId="9" xr:uid="{7831B88C-2615-4445-BBED-EBE3FF699EEA}"/>
    <cellStyle name="Valuta 3" xfId="12" xr:uid="{850291F9-F78D-4CC6-A8A1-DCD0FF2E0534}"/>
  </cellStyles>
  <dxfs count="0"/>
  <tableStyles count="0" defaultTableStyle="TableStyleMedium2" defaultPivotStyle="PivotStyleLight16"/>
  <colors>
    <mruColors>
      <color rgb="FFDBE5F1"/>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85725</xdr:rowOff>
    </xdr:from>
    <xdr:to>
      <xdr:col>1</xdr:col>
      <xdr:colOff>1800225</xdr:colOff>
      <xdr:row>3</xdr:row>
      <xdr:rowOff>25631</xdr:rowOff>
    </xdr:to>
    <xdr:pic>
      <xdr:nvPicPr>
        <xdr:cNvPr id="2" name="Afbeelding 1" descr="Energietoeslag aanvragen Zaanstad">
          <a:extLst>
            <a:ext uri="{FF2B5EF4-FFF2-40B4-BE49-F238E27FC236}">
              <a16:creationId xmlns:a16="http://schemas.microsoft.com/office/drawing/2014/main" id="{37C5DBF7-B901-4469-B264-61B0FF91A9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10" y="85725"/>
          <a:ext cx="1362075" cy="442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552451</xdr:colOff>
      <xdr:row>2</xdr:row>
      <xdr:rowOff>1</xdr:rowOff>
    </xdr:from>
    <xdr:to>
      <xdr:col>1</xdr:col>
      <xdr:colOff>2533651</xdr:colOff>
      <xdr:row>6</xdr:row>
      <xdr:rowOff>17193</xdr:rowOff>
    </xdr:to>
    <xdr:pic>
      <xdr:nvPicPr>
        <xdr:cNvPr id="2" name="Afbeelding 1" descr="Energietoeslag aanvragen Zaanstad">
          <a:extLst>
            <a:ext uri="{FF2B5EF4-FFF2-40B4-BE49-F238E27FC236}">
              <a16:creationId xmlns:a16="http://schemas.microsoft.com/office/drawing/2014/main" id="{44159F99-7950-4FB7-8173-6AB8E47AB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011" y="350521"/>
          <a:ext cx="1981200" cy="687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FA09-DAC8-4F9A-BF6B-B8FD97300CCA}">
  <dimension ref="B4:B22"/>
  <sheetViews>
    <sheetView topLeftCell="A7" workbookViewId="0">
      <selection activeCell="B18" sqref="B18"/>
    </sheetView>
  </sheetViews>
  <sheetFormatPr defaultRowHeight="13.2" x14ac:dyDescent="0.25"/>
  <cols>
    <col min="2" max="2" width="125.5546875" customWidth="1"/>
  </cols>
  <sheetData>
    <row r="4" spans="2:2" ht="21" x14ac:dyDescent="0.25">
      <c r="B4" s="23" t="s">
        <v>0</v>
      </c>
    </row>
    <row r="5" spans="2:2" x14ac:dyDescent="0.25">
      <c r="B5" s="24"/>
    </row>
    <row r="6" spans="2:2" ht="14.4" x14ac:dyDescent="0.25">
      <c r="B6" s="25" t="s">
        <v>1</v>
      </c>
    </row>
    <row r="7" spans="2:2" ht="43.2" x14ac:dyDescent="0.25">
      <c r="B7" s="26" t="s">
        <v>2</v>
      </c>
    </row>
    <row r="8" spans="2:2" ht="43.2" x14ac:dyDescent="0.25">
      <c r="B8" s="26" t="s">
        <v>3</v>
      </c>
    </row>
    <row r="9" spans="2:2" ht="28.8" x14ac:dyDescent="0.25">
      <c r="B9" s="26" t="s">
        <v>4</v>
      </c>
    </row>
    <row r="10" spans="2:2" ht="28.8" x14ac:dyDescent="0.25">
      <c r="B10" s="26" t="s">
        <v>5</v>
      </c>
    </row>
    <row r="11" spans="2:2" ht="14.4" x14ac:dyDescent="0.25">
      <c r="B11" s="26" t="s">
        <v>6</v>
      </c>
    </row>
    <row r="12" spans="2:2" ht="14.4" x14ac:dyDescent="0.25">
      <c r="B12" s="26" t="s">
        <v>7</v>
      </c>
    </row>
    <row r="13" spans="2:2" ht="14.4" x14ac:dyDescent="0.25">
      <c r="B13" s="26"/>
    </row>
    <row r="14" spans="2:2" ht="14.4" x14ac:dyDescent="0.25">
      <c r="B14" s="26"/>
    </row>
    <row r="15" spans="2:2" ht="14.4" x14ac:dyDescent="0.25">
      <c r="B15" s="27" t="s">
        <v>8</v>
      </c>
    </row>
    <row r="16" spans="2:2" ht="14.4" x14ac:dyDescent="0.25">
      <c r="B16" s="28" t="s">
        <v>9</v>
      </c>
    </row>
    <row r="17" spans="2:2" ht="43.2" x14ac:dyDescent="0.25">
      <c r="B17" s="26" t="s">
        <v>10</v>
      </c>
    </row>
    <row r="18" spans="2:2" ht="63" customHeight="1" x14ac:dyDescent="0.25">
      <c r="B18" s="26" t="s">
        <v>11</v>
      </c>
    </row>
    <row r="19" spans="2:2" ht="14.4" x14ac:dyDescent="0.25">
      <c r="B19" s="26" t="s">
        <v>12</v>
      </c>
    </row>
    <row r="20" spans="2:2" ht="28.8" x14ac:dyDescent="0.25">
      <c r="B20" s="26" t="s">
        <v>13</v>
      </c>
    </row>
    <row r="21" spans="2:2" ht="14.4" x14ac:dyDescent="0.3">
      <c r="B21" s="1" t="s">
        <v>14</v>
      </c>
    </row>
    <row r="22" spans="2:2" ht="14.4" x14ac:dyDescent="0.3">
      <c r="B22" s="1" t="s">
        <v>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1957-8659-4E39-9103-25712A8B918C}">
  <dimension ref="B3:E24"/>
  <sheetViews>
    <sheetView workbookViewId="0">
      <selection activeCell="B8" sqref="B8"/>
    </sheetView>
  </sheetViews>
  <sheetFormatPr defaultRowHeight="13.2" x14ac:dyDescent="0.25"/>
  <cols>
    <col min="2" max="2" width="51.44140625" customWidth="1"/>
    <col min="4" max="4" width="39.5546875" customWidth="1"/>
  </cols>
  <sheetData>
    <row r="3" spans="2:5" ht="14.4" x14ac:dyDescent="0.3">
      <c r="B3" s="14"/>
      <c r="C3" s="1"/>
      <c r="D3" s="1"/>
      <c r="E3" s="1"/>
    </row>
    <row r="4" spans="2:5" ht="14.4" x14ac:dyDescent="0.3">
      <c r="B4" s="1"/>
      <c r="C4" s="1"/>
      <c r="D4" s="1"/>
      <c r="E4" s="1"/>
    </row>
    <row r="5" spans="2:5" ht="14.4" x14ac:dyDescent="0.3">
      <c r="B5" s="1"/>
      <c r="C5" s="1"/>
      <c r="D5" s="1"/>
      <c r="E5" s="1"/>
    </row>
    <row r="6" spans="2:5" ht="14.4" x14ac:dyDescent="0.3">
      <c r="B6" s="1"/>
      <c r="C6" s="1"/>
      <c r="D6" s="1"/>
      <c r="E6" s="1"/>
    </row>
    <row r="7" spans="2:5" ht="14.4" x14ac:dyDescent="0.3">
      <c r="B7" s="1"/>
      <c r="C7" s="1"/>
      <c r="D7" s="1"/>
      <c r="E7" s="1"/>
    </row>
    <row r="8" spans="2:5" ht="14.4" x14ac:dyDescent="0.25">
      <c r="B8" s="15" t="s">
        <v>16</v>
      </c>
      <c r="C8" s="16"/>
      <c r="D8" s="16"/>
      <c r="E8" s="16"/>
    </row>
    <row r="9" spans="2:5" ht="14.4" x14ac:dyDescent="0.25">
      <c r="B9" s="16"/>
      <c r="C9" s="16"/>
      <c r="D9" s="16"/>
      <c r="E9" s="16"/>
    </row>
    <row r="10" spans="2:5" ht="15" thickBot="1" x14ac:dyDescent="0.3">
      <c r="B10" s="16" t="s">
        <v>17</v>
      </c>
      <c r="C10" s="16"/>
      <c r="D10" s="16" t="s">
        <v>18</v>
      </c>
      <c r="E10" s="16"/>
    </row>
    <row r="11" spans="2:5" ht="15" thickBot="1" x14ac:dyDescent="0.35">
      <c r="B11" s="17"/>
      <c r="C11" s="16"/>
      <c r="D11" s="17"/>
      <c r="E11" s="18"/>
    </row>
    <row r="12" spans="2:5" ht="14.4" x14ac:dyDescent="0.25">
      <c r="B12" s="16"/>
      <c r="C12" s="16"/>
      <c r="D12" s="16"/>
      <c r="E12" s="16"/>
    </row>
    <row r="13" spans="2:5" ht="15" thickBot="1" x14ac:dyDescent="0.3">
      <c r="B13" s="16" t="s">
        <v>19</v>
      </c>
      <c r="C13" s="16"/>
      <c r="D13" s="19" t="s">
        <v>20</v>
      </c>
      <c r="E13" s="19"/>
    </row>
    <row r="14" spans="2:5" ht="15" thickBot="1" x14ac:dyDescent="0.35">
      <c r="B14" s="17"/>
      <c r="C14" s="16"/>
      <c r="D14" s="17"/>
      <c r="E14" s="18"/>
    </row>
    <row r="15" spans="2:5" ht="14.4" x14ac:dyDescent="0.25">
      <c r="B15" s="16"/>
      <c r="C15" s="16"/>
      <c r="D15" s="16"/>
      <c r="E15" s="16"/>
    </row>
    <row r="16" spans="2:5" ht="15" thickBot="1" x14ac:dyDescent="0.35">
      <c r="B16" s="16" t="s">
        <v>21</v>
      </c>
      <c r="C16" s="16"/>
      <c r="D16" s="19" t="s">
        <v>22</v>
      </c>
      <c r="E16" s="1"/>
    </row>
    <row r="17" spans="2:5" ht="15" thickBot="1" x14ac:dyDescent="0.35">
      <c r="B17" s="17"/>
      <c r="C17" s="16"/>
      <c r="D17" s="20"/>
      <c r="E17" s="19"/>
    </row>
    <row r="18" spans="2:5" ht="14.4" x14ac:dyDescent="0.3">
      <c r="B18" s="16"/>
      <c r="C18" s="16"/>
      <c r="D18" s="21"/>
      <c r="E18" s="18"/>
    </row>
    <row r="19" spans="2:5" ht="15" thickBot="1" x14ac:dyDescent="0.35">
      <c r="B19" s="16" t="s">
        <v>23</v>
      </c>
      <c r="C19" s="16"/>
      <c r="D19" s="21"/>
      <c r="E19" s="18"/>
    </row>
    <row r="20" spans="2:5" ht="15" thickBot="1" x14ac:dyDescent="0.35">
      <c r="B20" s="17"/>
      <c r="C20" s="16"/>
      <c r="D20" s="22"/>
      <c r="E20" s="18"/>
    </row>
    <row r="21" spans="2:5" ht="14.4" x14ac:dyDescent="0.3">
      <c r="B21" s="16"/>
      <c r="C21" s="16"/>
      <c r="D21" s="1"/>
      <c r="E21" s="1"/>
    </row>
    <row r="22" spans="2:5" ht="14.4" x14ac:dyDescent="0.3">
      <c r="B22" s="16"/>
      <c r="C22" s="16"/>
      <c r="D22" s="1"/>
      <c r="E22" s="1"/>
    </row>
    <row r="23" spans="2:5" ht="14.4" x14ac:dyDescent="0.3">
      <c r="B23" s="1"/>
      <c r="C23" s="16"/>
      <c r="D23" s="16"/>
      <c r="E23" s="16"/>
    </row>
    <row r="24" spans="2:5" ht="14.4" x14ac:dyDescent="0.3">
      <c r="B24" s="1"/>
      <c r="C24" s="16"/>
      <c r="D24" s="16"/>
      <c r="E24" s="1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ED1A9-1280-40E0-BE45-16007FB4E9DC}">
  <dimension ref="B1:Q48"/>
  <sheetViews>
    <sheetView tabSelected="1" topLeftCell="D19" zoomScaleNormal="100" workbookViewId="0">
      <selection activeCell="G41" sqref="G41"/>
    </sheetView>
  </sheetViews>
  <sheetFormatPr defaultRowHeight="13.2" x14ac:dyDescent="0.25"/>
  <cols>
    <col min="2" max="2" width="52.33203125" bestFit="1" customWidth="1"/>
    <col min="3" max="3" width="19.88671875" customWidth="1"/>
    <col min="4" max="4" width="14.44140625" customWidth="1"/>
    <col min="5" max="5" width="12.88671875" customWidth="1"/>
    <col min="7" max="7" width="52.44140625" customWidth="1"/>
    <col min="8" max="8" width="19.88671875" customWidth="1"/>
    <col min="9" max="9" width="14.5546875" customWidth="1"/>
    <col min="10" max="10" width="15.44140625" bestFit="1" customWidth="1"/>
    <col min="11" max="11" width="15.88671875" bestFit="1" customWidth="1"/>
    <col min="13" max="13" width="24" customWidth="1"/>
    <col min="14" max="14" width="12.44140625" customWidth="1"/>
    <col min="15" max="15" width="17.33203125" bestFit="1" customWidth="1"/>
    <col min="16" max="16" width="26.33203125" customWidth="1"/>
    <col min="17" max="17" width="15" customWidth="1"/>
  </cols>
  <sheetData>
    <row r="1" spans="2:12" ht="23.4" x14ac:dyDescent="0.45">
      <c r="B1" s="66" t="s">
        <v>24</v>
      </c>
      <c r="C1" s="54"/>
      <c r="D1" s="54"/>
      <c r="E1" s="54"/>
      <c r="F1" s="54"/>
      <c r="G1" s="54"/>
      <c r="H1" s="54"/>
      <c r="I1" s="54"/>
      <c r="J1" s="54"/>
    </row>
    <row r="2" spans="2:12" ht="13.8" x14ac:dyDescent="0.3">
      <c r="B2" s="55"/>
      <c r="C2" s="55"/>
      <c r="D2" s="55"/>
      <c r="E2" s="55"/>
      <c r="F2" s="55"/>
      <c r="G2" s="55"/>
      <c r="H2" s="55"/>
      <c r="I2" s="55"/>
      <c r="J2" s="55"/>
      <c r="K2" s="53"/>
      <c r="L2" s="53"/>
    </row>
    <row r="3" spans="2:12" ht="13.8" x14ac:dyDescent="0.3">
      <c r="B3" s="56" t="s">
        <v>25</v>
      </c>
      <c r="C3" s="54"/>
      <c r="D3" s="54"/>
      <c r="E3" s="54"/>
      <c r="F3" s="54"/>
      <c r="G3" s="56" t="s">
        <v>26</v>
      </c>
      <c r="H3" s="54"/>
      <c r="I3" s="54"/>
      <c r="J3" s="54"/>
    </row>
    <row r="4" spans="2:12" ht="13.8" x14ac:dyDescent="0.3">
      <c r="B4" s="54"/>
      <c r="C4" s="54"/>
      <c r="D4" s="54"/>
      <c r="E4" s="54"/>
      <c r="F4" s="54"/>
      <c r="G4" s="54"/>
      <c r="H4" s="54"/>
      <c r="I4" s="54"/>
      <c r="J4" s="54"/>
    </row>
    <row r="5" spans="2:12" ht="13.8" x14ac:dyDescent="0.3">
      <c r="B5" s="93" t="s">
        <v>27</v>
      </c>
      <c r="C5" s="57" t="s">
        <v>28</v>
      </c>
      <c r="D5" s="57" t="s">
        <v>29</v>
      </c>
      <c r="E5" s="57" t="s">
        <v>30</v>
      </c>
      <c r="F5" s="54"/>
      <c r="G5" s="93" t="s">
        <v>31</v>
      </c>
      <c r="H5" s="57" t="s">
        <v>28</v>
      </c>
      <c r="I5" s="57" t="s">
        <v>29</v>
      </c>
      <c r="J5" s="57" t="s">
        <v>30</v>
      </c>
    </row>
    <row r="6" spans="2:12" ht="13.8" x14ac:dyDescent="0.3">
      <c r="B6" s="93"/>
      <c r="C6" s="58" t="s">
        <v>32</v>
      </c>
      <c r="D6" s="59"/>
      <c r="E6" s="61"/>
      <c r="F6" s="54"/>
      <c r="G6" s="94"/>
      <c r="H6" s="58" t="s">
        <v>32</v>
      </c>
      <c r="I6" s="59"/>
      <c r="J6" s="61">
        <v>0</v>
      </c>
    </row>
    <row r="7" spans="2:12" ht="13.8" x14ac:dyDescent="0.3">
      <c r="B7" s="93"/>
      <c r="C7" s="58" t="s">
        <v>33</v>
      </c>
      <c r="D7" s="62" t="s">
        <v>34</v>
      </c>
      <c r="E7" s="60">
        <f>(E6*1.1)</f>
        <v>0</v>
      </c>
      <c r="F7" s="54"/>
      <c r="G7" s="94"/>
      <c r="H7" s="58" t="s">
        <v>33</v>
      </c>
      <c r="I7" s="62" t="s">
        <v>34</v>
      </c>
      <c r="J7" s="60">
        <f>(J6*1.1)</f>
        <v>0</v>
      </c>
    </row>
    <row r="8" spans="2:12" ht="13.8" x14ac:dyDescent="0.3">
      <c r="B8" s="93"/>
      <c r="C8" s="58" t="s">
        <v>35</v>
      </c>
      <c r="D8" s="62" t="s">
        <v>36</v>
      </c>
      <c r="E8" s="60">
        <f>(E6*1.2)</f>
        <v>0</v>
      </c>
      <c r="F8" s="54"/>
      <c r="G8" s="94"/>
      <c r="H8" s="58" t="s">
        <v>35</v>
      </c>
      <c r="I8" s="62" t="s">
        <v>36</v>
      </c>
      <c r="J8" s="60">
        <f>(J6*1.2)</f>
        <v>0</v>
      </c>
    </row>
    <row r="9" spans="2:12" ht="24" x14ac:dyDescent="0.3">
      <c r="B9" s="93"/>
      <c r="C9" s="58" t="s">
        <v>37</v>
      </c>
      <c r="D9" s="62" t="s">
        <v>38</v>
      </c>
      <c r="E9" s="60">
        <f>(E6*1.35)</f>
        <v>0</v>
      </c>
      <c r="F9" s="54"/>
      <c r="G9" s="94"/>
      <c r="H9" s="58" t="s">
        <v>37</v>
      </c>
      <c r="I9" s="62" t="s">
        <v>38</v>
      </c>
      <c r="J9" s="60">
        <f>(J6*1.35)</f>
        <v>0</v>
      </c>
    </row>
    <row r="10" spans="2:12" ht="13.8" x14ac:dyDescent="0.3">
      <c r="B10" s="93"/>
      <c r="C10" s="58" t="s">
        <v>39</v>
      </c>
      <c r="D10" s="62" t="s">
        <v>40</v>
      </c>
      <c r="E10" s="60">
        <f>(E6*1.5)</f>
        <v>0</v>
      </c>
      <c r="F10" s="54"/>
      <c r="G10" s="94"/>
      <c r="H10" s="58" t="s">
        <v>39</v>
      </c>
      <c r="I10" s="62" t="s">
        <v>40</v>
      </c>
      <c r="J10" s="60">
        <f>(J6*1.5)</f>
        <v>0</v>
      </c>
    </row>
    <row r="11" spans="2:12" ht="14.4" x14ac:dyDescent="0.3">
      <c r="B11" s="54"/>
      <c r="C11" s="63"/>
      <c r="D11" s="64"/>
      <c r="E11" s="64"/>
      <c r="F11" s="54"/>
      <c r="G11" s="54"/>
      <c r="H11" s="54"/>
      <c r="I11" s="54"/>
      <c r="J11" s="54"/>
    </row>
    <row r="12" spans="2:12" ht="13.8" x14ac:dyDescent="0.3">
      <c r="B12" s="93" t="s">
        <v>41</v>
      </c>
      <c r="C12" s="57" t="s">
        <v>28</v>
      </c>
      <c r="D12" s="57" t="s">
        <v>29</v>
      </c>
      <c r="E12" s="57" t="s">
        <v>30</v>
      </c>
      <c r="F12" s="54"/>
      <c r="G12" s="95" t="s">
        <v>42</v>
      </c>
      <c r="H12" s="57" t="s">
        <v>28</v>
      </c>
      <c r="I12" s="57" t="s">
        <v>29</v>
      </c>
      <c r="J12" s="57" t="s">
        <v>30</v>
      </c>
    </row>
    <row r="13" spans="2:12" ht="13.8" x14ac:dyDescent="0.3">
      <c r="B13" s="93"/>
      <c r="C13" s="58" t="s">
        <v>32</v>
      </c>
      <c r="D13" s="59"/>
      <c r="E13" s="61"/>
      <c r="F13" s="54"/>
      <c r="G13" s="94"/>
      <c r="H13" s="58" t="s">
        <v>32</v>
      </c>
      <c r="I13" s="59"/>
      <c r="J13" s="61">
        <v>0</v>
      </c>
    </row>
    <row r="14" spans="2:12" ht="13.8" x14ac:dyDescent="0.3">
      <c r="B14" s="93"/>
      <c r="C14" s="58" t="s">
        <v>33</v>
      </c>
      <c r="D14" s="62" t="s">
        <v>34</v>
      </c>
      <c r="E14" s="60">
        <f>(E13*1.1)</f>
        <v>0</v>
      </c>
      <c r="F14" s="54"/>
      <c r="G14" s="94"/>
      <c r="H14" s="58" t="s">
        <v>33</v>
      </c>
      <c r="I14" s="62" t="s">
        <v>34</v>
      </c>
      <c r="J14" s="60">
        <f>(J13*1.1)</f>
        <v>0</v>
      </c>
    </row>
    <row r="15" spans="2:12" ht="13.8" x14ac:dyDescent="0.3">
      <c r="B15" s="93"/>
      <c r="C15" s="58" t="s">
        <v>35</v>
      </c>
      <c r="D15" s="62" t="s">
        <v>36</v>
      </c>
      <c r="E15" s="60">
        <f>(E13*1.2)</f>
        <v>0</v>
      </c>
      <c r="F15" s="54"/>
      <c r="G15" s="94"/>
      <c r="H15" s="58" t="s">
        <v>35</v>
      </c>
      <c r="I15" s="62" t="s">
        <v>36</v>
      </c>
      <c r="J15" s="60">
        <f>(J13*1.2)</f>
        <v>0</v>
      </c>
    </row>
    <row r="16" spans="2:12" ht="24" x14ac:dyDescent="0.3">
      <c r="B16" s="93"/>
      <c r="C16" s="58" t="s">
        <v>37</v>
      </c>
      <c r="D16" s="62" t="s">
        <v>38</v>
      </c>
      <c r="E16" s="60">
        <f>(E13*1.35)</f>
        <v>0</v>
      </c>
      <c r="F16" s="54"/>
      <c r="G16" s="94"/>
      <c r="H16" s="58" t="s">
        <v>37</v>
      </c>
      <c r="I16" s="62" t="s">
        <v>38</v>
      </c>
      <c r="J16" s="60">
        <f>(J13*1.35)</f>
        <v>0</v>
      </c>
    </row>
    <row r="17" spans="2:17" ht="13.8" x14ac:dyDescent="0.3">
      <c r="B17" s="93"/>
      <c r="C17" s="58" t="s">
        <v>39</v>
      </c>
      <c r="D17" s="62" t="s">
        <v>40</v>
      </c>
      <c r="E17" s="60">
        <f>(E13*1.5)</f>
        <v>0</v>
      </c>
      <c r="F17" s="54"/>
      <c r="G17" s="94"/>
      <c r="H17" s="58" t="s">
        <v>39</v>
      </c>
      <c r="I17" s="62" t="s">
        <v>40</v>
      </c>
      <c r="J17" s="60">
        <f>(J13*1.5)</f>
        <v>0</v>
      </c>
    </row>
    <row r="18" spans="2:17" ht="13.8" x14ac:dyDescent="0.3">
      <c r="B18" s="76"/>
      <c r="C18" s="78"/>
      <c r="D18" s="79"/>
      <c r="E18" s="80"/>
      <c r="F18" s="54"/>
      <c r="G18" s="77"/>
      <c r="H18" s="78"/>
      <c r="I18" s="79"/>
      <c r="J18" s="80"/>
    </row>
    <row r="19" spans="2:17" ht="13.8" x14ac:dyDescent="0.25">
      <c r="B19" s="93" t="s">
        <v>43</v>
      </c>
      <c r="C19" s="57" t="s">
        <v>28</v>
      </c>
      <c r="D19" s="57" t="s">
        <v>29</v>
      </c>
      <c r="E19" s="57" t="s">
        <v>30</v>
      </c>
      <c r="G19" s="81" t="s">
        <v>44</v>
      </c>
      <c r="H19" s="57" t="s">
        <v>28</v>
      </c>
      <c r="I19" s="57" t="s">
        <v>29</v>
      </c>
      <c r="J19" s="57" t="s">
        <v>30</v>
      </c>
    </row>
    <row r="20" spans="2:17" ht="13.8" x14ac:dyDescent="0.25">
      <c r="B20" s="93"/>
      <c r="C20" s="58" t="s">
        <v>32</v>
      </c>
      <c r="D20" s="59"/>
      <c r="E20" s="61">
        <v>0</v>
      </c>
      <c r="G20" s="81"/>
      <c r="H20" s="58" t="s">
        <v>32</v>
      </c>
      <c r="I20" s="59"/>
      <c r="J20" s="61">
        <v>0</v>
      </c>
    </row>
    <row r="21" spans="2:17" ht="13.8" x14ac:dyDescent="0.25">
      <c r="B21" s="93"/>
      <c r="C21" s="58" t="s">
        <v>33</v>
      </c>
      <c r="D21" s="62" t="s">
        <v>34</v>
      </c>
      <c r="E21" s="60">
        <f>(E20*1.1)</f>
        <v>0</v>
      </c>
      <c r="G21" s="81"/>
      <c r="H21" s="58" t="s">
        <v>33</v>
      </c>
      <c r="I21" s="62" t="s">
        <v>34</v>
      </c>
      <c r="J21" s="60">
        <f>(J20*1.1)</f>
        <v>0</v>
      </c>
    </row>
    <row r="22" spans="2:17" ht="13.8" x14ac:dyDescent="0.25">
      <c r="B22" s="93"/>
      <c r="C22" s="58" t="s">
        <v>35</v>
      </c>
      <c r="D22" s="62" t="s">
        <v>36</v>
      </c>
      <c r="E22" s="60">
        <f>(E20*1.2)</f>
        <v>0</v>
      </c>
      <c r="G22" s="81"/>
      <c r="H22" s="58" t="s">
        <v>35</v>
      </c>
      <c r="I22" s="62" t="s">
        <v>36</v>
      </c>
      <c r="J22" s="60">
        <f>(J20*1.2)</f>
        <v>0</v>
      </c>
    </row>
    <row r="23" spans="2:17" ht="24" x14ac:dyDescent="0.25">
      <c r="B23" s="93"/>
      <c r="C23" s="58" t="s">
        <v>37</v>
      </c>
      <c r="D23" s="62" t="s">
        <v>38</v>
      </c>
      <c r="E23" s="60">
        <f>(E20*1.35)</f>
        <v>0</v>
      </c>
      <c r="G23" s="81"/>
      <c r="H23" s="58" t="s">
        <v>37</v>
      </c>
      <c r="I23" s="62" t="s">
        <v>38</v>
      </c>
      <c r="J23" s="60">
        <f>(J20*1.35)</f>
        <v>0</v>
      </c>
    </row>
    <row r="24" spans="2:17" ht="13.8" x14ac:dyDescent="0.25">
      <c r="B24" s="93"/>
      <c r="C24" s="58" t="s">
        <v>39</v>
      </c>
      <c r="D24" s="62" t="s">
        <v>40</v>
      </c>
      <c r="E24" s="60">
        <f>(E20*1.5)</f>
        <v>0</v>
      </c>
      <c r="G24" s="81"/>
      <c r="H24" s="58" t="s">
        <v>39</v>
      </c>
      <c r="I24" s="62" t="s">
        <v>40</v>
      </c>
      <c r="J24" s="60">
        <f>(J20*1.5)</f>
        <v>0</v>
      </c>
    </row>
    <row r="25" spans="2:17" ht="13.8" x14ac:dyDescent="0.3">
      <c r="B25" s="76"/>
      <c r="C25" s="78"/>
      <c r="D25" s="79"/>
      <c r="E25" s="80"/>
      <c r="F25" s="54"/>
      <c r="G25" s="54"/>
      <c r="H25" s="54"/>
      <c r="I25" s="54"/>
      <c r="J25" s="54"/>
    </row>
    <row r="26" spans="2:17" ht="13.8" x14ac:dyDescent="0.3">
      <c r="B26" s="54"/>
      <c r="C26" s="54"/>
      <c r="D26" s="54"/>
      <c r="E26" s="54"/>
      <c r="F26" s="54"/>
      <c r="G26" s="81" t="s">
        <v>45</v>
      </c>
      <c r="H26" s="57" t="s">
        <v>28</v>
      </c>
      <c r="I26" s="57" t="s">
        <v>29</v>
      </c>
      <c r="J26" s="57" t="s">
        <v>30</v>
      </c>
    </row>
    <row r="27" spans="2:17" ht="13.8" x14ac:dyDescent="0.3">
      <c r="B27" s="95" t="s">
        <v>46</v>
      </c>
      <c r="C27" s="57" t="s">
        <v>28</v>
      </c>
      <c r="D27" s="57" t="s">
        <v>29</v>
      </c>
      <c r="E27" s="57" t="s">
        <v>30</v>
      </c>
      <c r="F27" s="54"/>
      <c r="G27" s="81"/>
      <c r="H27" s="58" t="s">
        <v>32</v>
      </c>
      <c r="I27" s="59"/>
      <c r="J27" s="61">
        <v>0</v>
      </c>
    </row>
    <row r="28" spans="2:17" ht="13.8" x14ac:dyDescent="0.3">
      <c r="B28" s="94"/>
      <c r="C28" s="58" t="s">
        <v>32</v>
      </c>
      <c r="D28" s="59"/>
      <c r="E28" s="61">
        <v>0</v>
      </c>
      <c r="F28" s="54"/>
      <c r="G28" s="81"/>
      <c r="H28" s="58" t="s">
        <v>33</v>
      </c>
      <c r="I28" s="62" t="s">
        <v>34</v>
      </c>
      <c r="J28" s="60">
        <f>(J27*1.1)</f>
        <v>0</v>
      </c>
    </row>
    <row r="29" spans="2:17" ht="13.8" x14ac:dyDescent="0.3">
      <c r="B29" s="94"/>
      <c r="C29" s="58" t="s">
        <v>33</v>
      </c>
      <c r="D29" s="62" t="s">
        <v>34</v>
      </c>
      <c r="E29" s="60">
        <f>(E28*1.1)</f>
        <v>0</v>
      </c>
      <c r="F29" s="54"/>
      <c r="G29" s="81"/>
      <c r="H29" s="58" t="s">
        <v>35</v>
      </c>
      <c r="I29" s="62" t="s">
        <v>36</v>
      </c>
      <c r="J29" s="60">
        <f>(J27*1.2)</f>
        <v>0</v>
      </c>
    </row>
    <row r="30" spans="2:17" ht="24" x14ac:dyDescent="0.3">
      <c r="B30" s="94"/>
      <c r="C30" s="58" t="s">
        <v>35</v>
      </c>
      <c r="D30" s="62" t="s">
        <v>36</v>
      </c>
      <c r="E30" s="60">
        <f>(E28*1.2)</f>
        <v>0</v>
      </c>
      <c r="F30" s="54"/>
      <c r="G30" s="81"/>
      <c r="H30" s="58" t="s">
        <v>37</v>
      </c>
      <c r="I30" s="62" t="s">
        <v>38</v>
      </c>
      <c r="J30" s="60">
        <f>(J27*1.35)</f>
        <v>0</v>
      </c>
    </row>
    <row r="31" spans="2:17" ht="24" x14ac:dyDescent="0.3">
      <c r="B31" s="94"/>
      <c r="C31" s="58" t="s">
        <v>37</v>
      </c>
      <c r="D31" s="62" t="s">
        <v>38</v>
      </c>
      <c r="E31" s="60">
        <f>(E28*1.35)</f>
        <v>0</v>
      </c>
      <c r="F31" s="54"/>
      <c r="G31" s="81"/>
      <c r="H31" s="58" t="s">
        <v>39</v>
      </c>
      <c r="I31" s="62" t="s">
        <v>40</v>
      </c>
      <c r="J31" s="60">
        <f>(J27*1.5)</f>
        <v>0</v>
      </c>
      <c r="M31" s="84"/>
      <c r="Q31" s="85"/>
    </row>
    <row r="32" spans="2:17" ht="13.8" x14ac:dyDescent="0.3">
      <c r="B32" s="94"/>
      <c r="C32" s="58" t="s">
        <v>39</v>
      </c>
      <c r="D32" s="62" t="s">
        <v>40</v>
      </c>
      <c r="E32" s="60">
        <f>(E28*1.5)</f>
        <v>0</v>
      </c>
      <c r="F32" s="54"/>
      <c r="G32" s="54"/>
      <c r="H32" s="54"/>
      <c r="I32" s="54"/>
      <c r="J32" s="54"/>
    </row>
    <row r="33" spans="2:17" ht="28.5" customHeight="1" x14ac:dyDescent="0.3">
      <c r="B33" s="54"/>
      <c r="C33" s="54"/>
      <c r="D33" s="54"/>
      <c r="E33" s="54"/>
      <c r="F33" s="54"/>
      <c r="G33" s="95" t="s">
        <v>100</v>
      </c>
      <c r="H33" s="57" t="s">
        <v>28</v>
      </c>
      <c r="I33" s="57" t="s">
        <v>29</v>
      </c>
      <c r="J33" s="57" t="s">
        <v>47</v>
      </c>
      <c r="K33" s="57" t="s">
        <v>48</v>
      </c>
      <c r="L33" s="57" t="s">
        <v>30</v>
      </c>
      <c r="M33" s="86"/>
      <c r="N33" s="86"/>
      <c r="O33" s="86"/>
      <c r="P33" s="86"/>
      <c r="Q33" s="86"/>
    </row>
    <row r="34" spans="2:17" ht="13.8" x14ac:dyDescent="0.3">
      <c r="B34" s="95" t="s">
        <v>49</v>
      </c>
      <c r="C34" s="57" t="s">
        <v>28</v>
      </c>
      <c r="D34" s="57" t="s">
        <v>29</v>
      </c>
      <c r="E34" s="57" t="s">
        <v>30</v>
      </c>
      <c r="F34" s="54"/>
      <c r="G34" s="94"/>
      <c r="H34" s="58" t="s">
        <v>32</v>
      </c>
      <c r="I34" s="58"/>
      <c r="J34" s="61"/>
      <c r="K34" s="61"/>
      <c r="L34" s="60">
        <f>J34+(K34*10)</f>
        <v>0</v>
      </c>
      <c r="M34" s="87"/>
      <c r="N34" s="87"/>
      <c r="O34" s="88"/>
      <c r="P34" s="88"/>
      <c r="Q34" s="89"/>
    </row>
    <row r="35" spans="2:17" ht="13.8" x14ac:dyDescent="0.3">
      <c r="B35" s="94"/>
      <c r="C35" s="96" t="s">
        <v>32</v>
      </c>
      <c r="D35" s="96"/>
      <c r="E35" s="98">
        <v>0</v>
      </c>
      <c r="F35" s="54"/>
      <c r="G35" s="94"/>
      <c r="H35" s="58" t="s">
        <v>33</v>
      </c>
      <c r="I35" s="91" t="s">
        <v>34</v>
      </c>
      <c r="J35" s="60">
        <f>(J34*1.1)</f>
        <v>0</v>
      </c>
      <c r="K35" s="60">
        <f>(K34*1.1)</f>
        <v>0</v>
      </c>
      <c r="L35" s="60">
        <f>(L34*1.1)</f>
        <v>0</v>
      </c>
      <c r="M35" s="87"/>
      <c r="N35" s="90"/>
      <c r="O35" s="89"/>
      <c r="P35" s="89"/>
      <c r="Q35" s="89"/>
    </row>
    <row r="36" spans="2:17" ht="13.8" x14ac:dyDescent="0.3">
      <c r="B36" s="94"/>
      <c r="C36" s="97"/>
      <c r="D36" s="97"/>
      <c r="E36" s="99"/>
      <c r="F36" s="54"/>
      <c r="G36" s="94"/>
      <c r="H36" s="58" t="s">
        <v>35</v>
      </c>
      <c r="I36" s="91" t="s">
        <v>36</v>
      </c>
      <c r="J36" s="60">
        <f>(J34*1.2)</f>
        <v>0</v>
      </c>
      <c r="K36" s="60">
        <f>(K34*1.2)</f>
        <v>0</v>
      </c>
      <c r="L36" s="60">
        <f>(L34*1.2)</f>
        <v>0</v>
      </c>
      <c r="M36" s="87"/>
      <c r="N36" s="90"/>
      <c r="O36" s="89"/>
      <c r="P36" s="89"/>
      <c r="Q36" s="89"/>
    </row>
    <row r="37" spans="2:17" ht="24" x14ac:dyDescent="0.3">
      <c r="B37" s="94"/>
      <c r="C37" s="58" t="s">
        <v>33</v>
      </c>
      <c r="D37" s="62" t="s">
        <v>34</v>
      </c>
      <c r="E37" s="60">
        <f>(E35*1.1)</f>
        <v>0</v>
      </c>
      <c r="F37" s="54"/>
      <c r="G37" s="94"/>
      <c r="H37" s="58" t="s">
        <v>37</v>
      </c>
      <c r="I37" s="91" t="s">
        <v>38</v>
      </c>
      <c r="J37" s="60">
        <f>(J34*1.35)</f>
        <v>0</v>
      </c>
      <c r="K37" s="60">
        <f>(K34*1.35)</f>
        <v>0</v>
      </c>
      <c r="L37" s="60">
        <f>(L34*1.35)</f>
        <v>0</v>
      </c>
      <c r="M37" s="87"/>
      <c r="N37" s="90"/>
      <c r="O37" s="89"/>
      <c r="P37" s="89"/>
      <c r="Q37" s="89"/>
    </row>
    <row r="38" spans="2:17" ht="13.8" x14ac:dyDescent="0.3">
      <c r="B38" s="94"/>
      <c r="C38" s="58" t="s">
        <v>35</v>
      </c>
      <c r="D38" s="62" t="s">
        <v>36</v>
      </c>
      <c r="E38" s="60">
        <f>(E35*1.2)</f>
        <v>0</v>
      </c>
      <c r="F38" s="54"/>
      <c r="G38" s="94"/>
      <c r="H38" s="58" t="s">
        <v>39</v>
      </c>
      <c r="I38" s="91" t="s">
        <v>40</v>
      </c>
      <c r="J38" s="60">
        <f>(J34*1.5)</f>
        <v>0</v>
      </c>
      <c r="K38" s="60">
        <f>(K34*1.5)</f>
        <v>0</v>
      </c>
      <c r="L38" s="60">
        <f>(L34*1.5)</f>
        <v>0</v>
      </c>
      <c r="M38" s="87"/>
      <c r="N38" s="90"/>
      <c r="O38" s="89"/>
      <c r="P38" s="89"/>
      <c r="Q38" s="89"/>
    </row>
    <row r="39" spans="2:17" ht="24" x14ac:dyDescent="0.3">
      <c r="B39" s="94"/>
      <c r="C39" s="58" t="s">
        <v>37</v>
      </c>
      <c r="D39" s="62" t="s">
        <v>38</v>
      </c>
      <c r="E39" s="60">
        <f>(E35*1.35)</f>
        <v>0</v>
      </c>
      <c r="F39" s="54"/>
    </row>
    <row r="40" spans="2:17" ht="13.8" x14ac:dyDescent="0.3">
      <c r="B40" s="94"/>
      <c r="C40" s="58" t="s">
        <v>39</v>
      </c>
      <c r="D40" s="62" t="s">
        <v>40</v>
      </c>
      <c r="E40" s="60">
        <f>(E35*1.5)</f>
        <v>0</v>
      </c>
      <c r="F40" s="54"/>
    </row>
    <row r="41" spans="2:17" ht="13.8" x14ac:dyDescent="0.3">
      <c r="B41" s="65"/>
      <c r="C41" s="54"/>
      <c r="D41" s="54"/>
      <c r="E41" s="54"/>
      <c r="F41" s="54"/>
    </row>
    <row r="42" spans="2:17" x14ac:dyDescent="0.25">
      <c r="B42" s="95" t="s">
        <v>50</v>
      </c>
      <c r="C42" s="57" t="s">
        <v>51</v>
      </c>
      <c r="D42" s="57" t="s">
        <v>52</v>
      </c>
    </row>
    <row r="43" spans="2:17" ht="48" x14ac:dyDescent="0.25">
      <c r="B43" s="94"/>
      <c r="C43" s="58" t="s">
        <v>95</v>
      </c>
      <c r="D43" s="82">
        <v>0</v>
      </c>
    </row>
    <row r="44" spans="2:17" ht="48" x14ac:dyDescent="0.25">
      <c r="B44" s="94"/>
      <c r="C44" s="58" t="s">
        <v>94</v>
      </c>
      <c r="D44" s="82">
        <v>0</v>
      </c>
    </row>
    <row r="45" spans="2:17" ht="48" x14ac:dyDescent="0.25">
      <c r="B45" s="94"/>
      <c r="C45" s="58" t="s">
        <v>99</v>
      </c>
      <c r="D45" s="82">
        <v>0</v>
      </c>
    </row>
    <row r="46" spans="2:17" ht="60" x14ac:dyDescent="0.3">
      <c r="B46" s="94"/>
      <c r="C46" s="58" t="s">
        <v>96</v>
      </c>
      <c r="D46" s="82">
        <v>0</v>
      </c>
      <c r="E46" s="54"/>
      <c r="F46" s="54"/>
    </row>
    <row r="47" spans="2:17" ht="60" x14ac:dyDescent="0.25">
      <c r="C47" s="58" t="s">
        <v>97</v>
      </c>
      <c r="D47" s="82">
        <v>0</v>
      </c>
    </row>
    <row r="48" spans="2:17" ht="60" x14ac:dyDescent="0.25">
      <c r="C48" s="58" t="s">
        <v>98</v>
      </c>
      <c r="D48" s="82">
        <v>0</v>
      </c>
    </row>
  </sheetData>
  <mergeCells count="12">
    <mergeCell ref="B42:B46"/>
    <mergeCell ref="C35:C36"/>
    <mergeCell ref="D35:D36"/>
    <mergeCell ref="E35:E36"/>
    <mergeCell ref="B19:B24"/>
    <mergeCell ref="G5:G10"/>
    <mergeCell ref="G12:G17"/>
    <mergeCell ref="G33:G38"/>
    <mergeCell ref="B5:B10"/>
    <mergeCell ref="B12:B17"/>
    <mergeCell ref="B27:B32"/>
    <mergeCell ref="B34:B4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ED75F-C6DA-4A44-9951-233D8223963C}">
  <dimension ref="A1:I57"/>
  <sheetViews>
    <sheetView topLeftCell="A23" zoomScale="80" zoomScaleNormal="80" workbookViewId="0">
      <selection activeCell="H37" sqref="H37"/>
    </sheetView>
  </sheetViews>
  <sheetFormatPr defaultRowHeight="13.2" x14ac:dyDescent="0.25"/>
  <cols>
    <col min="1" max="1" width="51.6640625" customWidth="1"/>
    <col min="2" max="2" width="29.44140625" customWidth="1"/>
    <col min="3" max="3" width="18.5546875" bestFit="1" customWidth="1"/>
    <col min="4" max="4" width="22.33203125" customWidth="1"/>
    <col min="5" max="5" width="25.5546875" customWidth="1"/>
    <col min="6" max="7" width="22.33203125" customWidth="1"/>
    <col min="8" max="8" width="18.6640625" customWidth="1"/>
  </cols>
  <sheetData>
    <row r="1" spans="1:9" ht="23.4" x14ac:dyDescent="0.45">
      <c r="A1" s="66" t="s">
        <v>53</v>
      </c>
      <c r="B1" s="1"/>
      <c r="C1" s="1"/>
      <c r="D1" s="1"/>
      <c r="E1" s="1"/>
      <c r="G1" s="1"/>
      <c r="H1" s="1"/>
      <c r="I1" s="1"/>
    </row>
    <row r="2" spans="1:9" ht="14.4" x14ac:dyDescent="0.3">
      <c r="A2" s="30" t="s">
        <v>54</v>
      </c>
      <c r="B2" s="30" t="s">
        <v>54</v>
      </c>
      <c r="C2" s="30" t="s">
        <v>54</v>
      </c>
      <c r="D2" s="30" t="s">
        <v>54</v>
      </c>
      <c r="E2" s="30" t="s">
        <v>54</v>
      </c>
      <c r="G2" s="1"/>
      <c r="H2" s="1"/>
      <c r="I2" s="1"/>
    </row>
    <row r="3" spans="1:9" ht="14.4" x14ac:dyDescent="0.3">
      <c r="A3" s="1"/>
      <c r="B3" s="30"/>
      <c r="C3" s="30"/>
      <c r="D3" s="30"/>
      <c r="E3" s="30"/>
      <c r="F3" s="1"/>
      <c r="G3" s="1"/>
      <c r="H3" s="1"/>
      <c r="I3" s="1"/>
    </row>
    <row r="4" spans="1:9" ht="15" thickBot="1" x14ac:dyDescent="0.35">
      <c r="A4" s="1"/>
      <c r="B4" s="30"/>
      <c r="C4" s="30"/>
      <c r="D4" s="30"/>
      <c r="E4" s="30"/>
      <c r="F4" s="1"/>
      <c r="G4" s="1"/>
      <c r="H4" s="1"/>
      <c r="I4" s="1"/>
    </row>
    <row r="5" spans="1:9" ht="15" thickTop="1" x14ac:dyDescent="0.3">
      <c r="A5" s="31" t="s">
        <v>55</v>
      </c>
      <c r="B5" s="32"/>
      <c r="C5" s="32"/>
      <c r="D5" s="32"/>
      <c r="E5" s="33" t="s">
        <v>54</v>
      </c>
      <c r="F5" s="34"/>
      <c r="G5" s="1" t="s">
        <v>54</v>
      </c>
      <c r="H5" s="1" t="s">
        <v>54</v>
      </c>
      <c r="I5" s="1"/>
    </row>
    <row r="6" spans="1:9" ht="14.4" x14ac:dyDescent="0.3">
      <c r="A6" s="35" t="s">
        <v>56</v>
      </c>
      <c r="B6" s="36"/>
      <c r="C6" s="36"/>
      <c r="D6" s="36"/>
      <c r="E6" s="37" t="s">
        <v>57</v>
      </c>
      <c r="F6" s="34"/>
      <c r="G6" s="1" t="s">
        <v>54</v>
      </c>
      <c r="H6" s="1" t="s">
        <v>54</v>
      </c>
      <c r="I6" s="1"/>
    </row>
    <row r="7" spans="1:9" ht="14.4" x14ac:dyDescent="0.3">
      <c r="A7" s="2" t="s">
        <v>54</v>
      </c>
      <c r="B7" s="3" t="s">
        <v>54</v>
      </c>
      <c r="C7" s="3" t="s">
        <v>58</v>
      </c>
      <c r="D7" s="3" t="s">
        <v>59</v>
      </c>
      <c r="E7" s="38" t="s">
        <v>60</v>
      </c>
      <c r="F7" s="1" t="s">
        <v>54</v>
      </c>
      <c r="G7" s="1" t="s">
        <v>54</v>
      </c>
      <c r="H7" s="1" t="s">
        <v>54</v>
      </c>
    </row>
    <row r="8" spans="1:9" ht="14.4" x14ac:dyDescent="0.3">
      <c r="A8" s="39" t="s">
        <v>61</v>
      </c>
      <c r="B8" s="40" t="s">
        <v>54</v>
      </c>
      <c r="C8" s="41">
        <f>H19+H25+H31</f>
        <v>0</v>
      </c>
      <c r="D8" s="41">
        <f>H37</f>
        <v>0</v>
      </c>
      <c r="E8" s="42">
        <f>C8+D8</f>
        <v>0</v>
      </c>
      <c r="F8" s="1" t="s">
        <v>54</v>
      </c>
      <c r="G8" s="1" t="s">
        <v>54</v>
      </c>
      <c r="H8" s="1" t="s">
        <v>54</v>
      </c>
    </row>
    <row r="9" spans="1:9" ht="14.4" x14ac:dyDescent="0.3">
      <c r="A9" s="39" t="s">
        <v>62</v>
      </c>
      <c r="B9" s="40" t="s">
        <v>54</v>
      </c>
      <c r="C9" s="41">
        <f>H44</f>
        <v>0</v>
      </c>
      <c r="D9" s="41">
        <f>H50</f>
        <v>0</v>
      </c>
      <c r="E9" s="42">
        <f t="shared" ref="E9" si="0">C9+D9</f>
        <v>0</v>
      </c>
      <c r="F9" s="1" t="s">
        <v>54</v>
      </c>
      <c r="G9" s="1" t="s">
        <v>54</v>
      </c>
      <c r="H9" s="1" t="s">
        <v>54</v>
      </c>
    </row>
    <row r="10" spans="1:9" ht="14.4" x14ac:dyDescent="0.3">
      <c r="A10" s="39" t="s">
        <v>63</v>
      </c>
      <c r="B10" s="40" t="s">
        <v>54</v>
      </c>
      <c r="C10" s="41">
        <f>H56</f>
        <v>0</v>
      </c>
      <c r="D10" s="52" t="s">
        <v>64</v>
      </c>
      <c r="E10" s="42">
        <f>C10</f>
        <v>0</v>
      </c>
      <c r="F10" s="1" t="s">
        <v>54</v>
      </c>
      <c r="G10" s="1" t="s">
        <v>54</v>
      </c>
      <c r="H10" s="1" t="s">
        <v>54</v>
      </c>
    </row>
    <row r="11" spans="1:9" ht="14.4" x14ac:dyDescent="0.3">
      <c r="A11" s="39" t="s">
        <v>54</v>
      </c>
      <c r="B11" s="40" t="s">
        <v>54</v>
      </c>
      <c r="C11" s="40" t="s">
        <v>54</v>
      </c>
      <c r="D11" s="40" t="s">
        <v>54</v>
      </c>
      <c r="E11" s="42"/>
      <c r="F11" s="1" t="s">
        <v>54</v>
      </c>
      <c r="G11" s="1"/>
      <c r="H11" s="1" t="s">
        <v>54</v>
      </c>
    </row>
    <row r="12" spans="1:9" ht="15" thickBot="1" x14ac:dyDescent="0.35">
      <c r="A12" s="67" t="s">
        <v>65</v>
      </c>
      <c r="B12" s="67" t="s">
        <v>66</v>
      </c>
      <c r="C12" s="68">
        <f>SUM(C8:C10)</f>
        <v>0</v>
      </c>
      <c r="D12" s="68">
        <f>SUM(D8:D9)</f>
        <v>0</v>
      </c>
      <c r="E12" s="92">
        <f>SUM(D12+C12)</f>
        <v>0</v>
      </c>
      <c r="F12" s="1" t="s">
        <v>54</v>
      </c>
      <c r="G12" s="1" t="s">
        <v>54</v>
      </c>
      <c r="H12" s="1" t="s">
        <v>54</v>
      </c>
    </row>
    <row r="13" spans="1:9" ht="15" thickTop="1" x14ac:dyDescent="0.3">
      <c r="A13" s="43" t="s">
        <v>54</v>
      </c>
      <c r="B13" s="30" t="s">
        <v>54</v>
      </c>
      <c r="C13" s="43" t="s">
        <v>54</v>
      </c>
      <c r="D13" s="43" t="s">
        <v>54</v>
      </c>
      <c r="E13" s="43" t="s">
        <v>54</v>
      </c>
      <c r="F13" s="30" t="s">
        <v>54</v>
      </c>
      <c r="G13" s="30" t="s">
        <v>54</v>
      </c>
      <c r="H13" s="30" t="s">
        <v>54</v>
      </c>
      <c r="I13" s="1"/>
    </row>
    <row r="14" spans="1:9" ht="15" thickBot="1" x14ac:dyDescent="0.35">
      <c r="A14" s="30" t="s">
        <v>54</v>
      </c>
      <c r="B14" s="30" t="s">
        <v>54</v>
      </c>
      <c r="C14" s="30" t="s">
        <v>54</v>
      </c>
      <c r="D14" s="30" t="s">
        <v>54</v>
      </c>
      <c r="E14" s="30" t="s">
        <v>54</v>
      </c>
      <c r="F14" s="30" t="s">
        <v>54</v>
      </c>
      <c r="G14" s="30" t="s">
        <v>54</v>
      </c>
      <c r="H14" s="30" t="s">
        <v>54</v>
      </c>
      <c r="I14" s="1"/>
    </row>
    <row r="15" spans="1:9" ht="15.6" thickTop="1" thickBot="1" x14ac:dyDescent="0.35">
      <c r="A15" s="44" t="s">
        <v>67</v>
      </c>
      <c r="B15" s="45"/>
      <c r="C15" s="45"/>
      <c r="D15" s="45"/>
      <c r="E15" s="45"/>
      <c r="F15" s="45"/>
      <c r="G15" s="45"/>
      <c r="H15" s="46"/>
    </row>
    <row r="16" spans="1:9" ht="30" thickTop="1" thickBot="1" x14ac:dyDescent="0.35">
      <c r="A16" s="29" t="s">
        <v>68</v>
      </c>
      <c r="B16" s="6" t="s">
        <v>69</v>
      </c>
      <c r="C16" s="6"/>
      <c r="D16" s="7"/>
      <c r="E16" s="8" t="s">
        <v>70</v>
      </c>
      <c r="F16" s="8"/>
      <c r="G16" s="9"/>
      <c r="H16" s="47" t="s">
        <v>54</v>
      </c>
    </row>
    <row r="17" spans="1:8" ht="30" thickTop="1" thickBot="1" x14ac:dyDescent="0.35">
      <c r="A17" s="10" t="s">
        <v>71</v>
      </c>
      <c r="B17" s="11" t="s">
        <v>72</v>
      </c>
      <c r="C17" s="11" t="s">
        <v>73</v>
      </c>
      <c r="D17" s="11" t="s">
        <v>74</v>
      </c>
      <c r="E17" s="83" t="s">
        <v>72</v>
      </c>
      <c r="F17" s="5" t="s">
        <v>73</v>
      </c>
      <c r="G17" s="5" t="s">
        <v>74</v>
      </c>
      <c r="H17" s="11" t="s">
        <v>75</v>
      </c>
    </row>
    <row r="18" spans="1:8" ht="15.6" thickTop="1" thickBot="1" x14ac:dyDescent="0.35">
      <c r="A18" s="72" t="s">
        <v>76</v>
      </c>
      <c r="B18" s="73">
        <f>2*0.5*255</f>
        <v>255</v>
      </c>
      <c r="C18" s="73">
        <f>2*11*255</f>
        <v>5610</v>
      </c>
      <c r="D18" s="73">
        <f>((51*4*5)+(51*3))*2</f>
        <v>2346</v>
      </c>
      <c r="E18" s="75">
        <f>'Samenvatting uurtarieven'!E8</f>
        <v>0</v>
      </c>
      <c r="F18" s="75">
        <f>'Samenvatting uurtarieven'!E6</f>
        <v>0</v>
      </c>
      <c r="G18" s="75">
        <f>'Samenvatting uurtarieven'!E7</f>
        <v>0</v>
      </c>
      <c r="H18" s="74">
        <f>(E18*B18)+(F18*C18)+(G18*D18)</f>
        <v>0</v>
      </c>
    </row>
    <row r="19" spans="1:8" ht="15.6" thickTop="1" thickBot="1" x14ac:dyDescent="0.35">
      <c r="A19" s="30" t="s">
        <v>54</v>
      </c>
      <c r="B19" s="30" t="s">
        <v>54</v>
      </c>
      <c r="C19" s="30" t="s">
        <v>54</v>
      </c>
      <c r="D19" s="30" t="s">
        <v>54</v>
      </c>
      <c r="E19" s="69" t="s">
        <v>60</v>
      </c>
      <c r="F19" s="70"/>
      <c r="G19" s="71"/>
      <c r="H19" s="48">
        <f>SUM(H18:H18)</f>
        <v>0</v>
      </c>
    </row>
    <row r="20" spans="1:8" ht="15.6" thickTop="1" thickBot="1" x14ac:dyDescent="0.35">
      <c r="A20" s="30"/>
      <c r="B20" s="30"/>
      <c r="C20" s="30"/>
      <c r="D20" s="30"/>
      <c r="E20" s="34"/>
      <c r="F20" s="34"/>
      <c r="G20" s="34"/>
      <c r="H20" s="50"/>
    </row>
    <row r="21" spans="1:8" ht="15.6" thickTop="1" thickBot="1" x14ac:dyDescent="0.35">
      <c r="A21" s="44" t="s">
        <v>77</v>
      </c>
      <c r="B21" s="45"/>
      <c r="C21" s="45"/>
      <c r="D21" s="45"/>
      <c r="E21" s="45"/>
      <c r="F21" s="45"/>
      <c r="G21" s="45"/>
      <c r="H21" s="46"/>
    </row>
    <row r="22" spans="1:8" ht="30" thickTop="1" thickBot="1" x14ac:dyDescent="0.35">
      <c r="A22" s="29" t="s">
        <v>78</v>
      </c>
      <c r="B22" s="6" t="s">
        <v>69</v>
      </c>
      <c r="C22" s="6"/>
      <c r="D22" s="7"/>
      <c r="E22" s="8" t="s">
        <v>70</v>
      </c>
      <c r="F22" s="8"/>
      <c r="G22" s="9"/>
      <c r="H22" s="47" t="s">
        <v>54</v>
      </c>
    </row>
    <row r="23" spans="1:8" ht="30" thickTop="1" thickBot="1" x14ac:dyDescent="0.35">
      <c r="A23" s="10" t="s">
        <v>71</v>
      </c>
      <c r="B23" s="11" t="s">
        <v>72</v>
      </c>
      <c r="C23" s="11" t="s">
        <v>73</v>
      </c>
      <c r="D23" s="11" t="s">
        <v>74</v>
      </c>
      <c r="E23" s="83" t="s">
        <v>72</v>
      </c>
      <c r="F23" s="5" t="s">
        <v>73</v>
      </c>
      <c r="G23" s="5" t="s">
        <v>74</v>
      </c>
      <c r="H23" s="11" t="s">
        <v>75</v>
      </c>
    </row>
    <row r="24" spans="1:8" ht="15.6" thickTop="1" thickBot="1" x14ac:dyDescent="0.35">
      <c r="A24" s="72" t="s">
        <v>76</v>
      </c>
      <c r="B24" s="73"/>
      <c r="C24" s="73">
        <f>(3*8)+(2*10)*51</f>
        <v>1044</v>
      </c>
      <c r="D24" s="73">
        <f>51*(2*2)</f>
        <v>204</v>
      </c>
      <c r="E24" s="75">
        <f>'Samenvatting uurtarieven'!E15</f>
        <v>0</v>
      </c>
      <c r="F24" s="75">
        <f>'Samenvatting uurtarieven'!E13</f>
        <v>0</v>
      </c>
      <c r="G24" s="75">
        <f>'Samenvatting uurtarieven'!E14</f>
        <v>0</v>
      </c>
      <c r="H24" s="74">
        <f>(E24*B24)+(F24*C24)+(G24*D24)</f>
        <v>0</v>
      </c>
    </row>
    <row r="25" spans="1:8" ht="15.6" thickTop="1" thickBot="1" x14ac:dyDescent="0.35">
      <c r="A25" s="30" t="s">
        <v>54</v>
      </c>
      <c r="B25" s="30" t="s">
        <v>54</v>
      </c>
      <c r="C25" s="30" t="s">
        <v>54</v>
      </c>
      <c r="D25" s="30" t="s">
        <v>54</v>
      </c>
      <c r="E25" s="69" t="s">
        <v>79</v>
      </c>
      <c r="F25" s="70"/>
      <c r="G25" s="71"/>
      <c r="H25" s="48">
        <f>SUM(H24:H24)</f>
        <v>0</v>
      </c>
    </row>
    <row r="26" spans="1:8" ht="15.6" thickTop="1" thickBot="1" x14ac:dyDescent="0.35">
      <c r="A26" s="1"/>
      <c r="B26" s="1"/>
      <c r="C26" s="1"/>
      <c r="D26" s="1"/>
      <c r="E26" s="51"/>
      <c r="F26" s="51"/>
      <c r="G26" s="51"/>
      <c r="H26" s="50"/>
    </row>
    <row r="27" spans="1:8" ht="15.6" thickTop="1" thickBot="1" x14ac:dyDescent="0.35">
      <c r="A27" s="44" t="s">
        <v>80</v>
      </c>
      <c r="B27" s="45"/>
      <c r="C27" s="45"/>
      <c r="D27" s="45"/>
      <c r="E27" s="45"/>
      <c r="F27" s="45"/>
      <c r="G27" s="45"/>
      <c r="H27" s="46"/>
    </row>
    <row r="28" spans="1:8" ht="30" thickTop="1" thickBot="1" x14ac:dyDescent="0.35">
      <c r="A28" s="29" t="s">
        <v>81</v>
      </c>
      <c r="B28" s="6" t="s">
        <v>69</v>
      </c>
      <c r="C28" s="6"/>
      <c r="D28" s="7"/>
      <c r="E28" s="8" t="s">
        <v>70</v>
      </c>
      <c r="F28" s="8"/>
      <c r="G28" s="9"/>
      <c r="H28" s="47" t="s">
        <v>54</v>
      </c>
    </row>
    <row r="29" spans="1:8" ht="30" thickTop="1" thickBot="1" x14ac:dyDescent="0.35">
      <c r="A29" s="10" t="s">
        <v>71</v>
      </c>
      <c r="B29" s="11" t="s">
        <v>72</v>
      </c>
      <c r="C29" s="11" t="s">
        <v>73</v>
      </c>
      <c r="D29" s="11" t="s">
        <v>74</v>
      </c>
      <c r="E29" s="83" t="s">
        <v>72</v>
      </c>
      <c r="F29" s="5" t="s">
        <v>73</v>
      </c>
      <c r="G29" s="5" t="s">
        <v>74</v>
      </c>
      <c r="H29" s="11" t="s">
        <v>75</v>
      </c>
    </row>
    <row r="30" spans="1:8" ht="15.6" thickTop="1" thickBot="1" x14ac:dyDescent="0.35">
      <c r="A30" s="72" t="s">
        <v>76</v>
      </c>
      <c r="B30" s="73"/>
      <c r="C30" s="73">
        <f>51*3</f>
        <v>153</v>
      </c>
      <c r="D30" s="73">
        <v>229.5</v>
      </c>
      <c r="E30" s="75">
        <f>'Samenvatting uurtarieven'!E22</f>
        <v>0</v>
      </c>
      <c r="F30" s="75">
        <f>'Samenvatting uurtarieven'!E20</f>
        <v>0</v>
      </c>
      <c r="G30" s="75">
        <f>'Samenvatting uurtarieven'!E21</f>
        <v>0</v>
      </c>
      <c r="H30" s="74">
        <f>(E30*B30)+(F30*C30)+(G30*D30)</f>
        <v>0</v>
      </c>
    </row>
    <row r="31" spans="1:8" ht="15.6" thickTop="1" thickBot="1" x14ac:dyDescent="0.35">
      <c r="A31" s="30" t="s">
        <v>54</v>
      </c>
      <c r="B31" s="30" t="s">
        <v>54</v>
      </c>
      <c r="C31" s="30" t="s">
        <v>54</v>
      </c>
      <c r="D31" s="30" t="s">
        <v>54</v>
      </c>
      <c r="E31" s="69" t="s">
        <v>79</v>
      </c>
      <c r="F31" s="70"/>
      <c r="G31" s="71"/>
      <c r="H31" s="48">
        <f>SUM(H30:H30)</f>
        <v>0</v>
      </c>
    </row>
    <row r="32" spans="1:8" ht="15.6" thickTop="1" thickBot="1" x14ac:dyDescent="0.35">
      <c r="A32" s="30" t="s">
        <v>54</v>
      </c>
      <c r="B32" s="30" t="s">
        <v>54</v>
      </c>
      <c r="C32" s="30" t="s">
        <v>54</v>
      </c>
      <c r="D32" s="30" t="s">
        <v>54</v>
      </c>
      <c r="E32" s="30" t="s">
        <v>54</v>
      </c>
      <c r="F32" s="30" t="s">
        <v>54</v>
      </c>
      <c r="G32" s="30" t="s">
        <v>54</v>
      </c>
      <c r="H32" s="30" t="s">
        <v>54</v>
      </c>
    </row>
    <row r="33" spans="1:9" ht="15.6" thickTop="1" thickBot="1" x14ac:dyDescent="0.35">
      <c r="A33" s="44" t="s">
        <v>82</v>
      </c>
      <c r="B33" s="45"/>
      <c r="C33" s="45"/>
      <c r="D33" s="45"/>
      <c r="E33" s="45"/>
      <c r="F33" s="45"/>
      <c r="G33" s="45"/>
      <c r="H33" s="46"/>
    </row>
    <row r="34" spans="1:9" ht="15.6" thickTop="1" thickBot="1" x14ac:dyDescent="0.35">
      <c r="A34" s="4" t="s">
        <v>83</v>
      </c>
      <c r="B34" s="6" t="s">
        <v>69</v>
      </c>
      <c r="C34" s="6"/>
      <c r="D34" s="7"/>
      <c r="E34" s="8" t="s">
        <v>70</v>
      </c>
      <c r="F34" s="8"/>
      <c r="G34" s="9"/>
      <c r="H34" s="47" t="s">
        <v>54</v>
      </c>
    </row>
    <row r="35" spans="1:9" ht="30" thickTop="1" thickBot="1" x14ac:dyDescent="0.35">
      <c r="A35" s="10" t="s">
        <v>71</v>
      </c>
      <c r="B35" s="11" t="s">
        <v>72</v>
      </c>
      <c r="C35" s="11" t="s">
        <v>73</v>
      </c>
      <c r="D35" s="11" t="s">
        <v>74</v>
      </c>
      <c r="E35" s="83" t="s">
        <v>72</v>
      </c>
      <c r="F35" s="5" t="s">
        <v>73</v>
      </c>
      <c r="G35" s="5" t="s">
        <v>74</v>
      </c>
      <c r="H35" s="11" t="s">
        <v>75</v>
      </c>
      <c r="I35" s="34"/>
    </row>
    <row r="36" spans="1:9" ht="15.6" thickTop="1" thickBot="1" x14ac:dyDescent="0.35">
      <c r="A36" s="72" t="s">
        <v>76</v>
      </c>
      <c r="B36" s="73" t="s">
        <v>84</v>
      </c>
      <c r="C36" s="73" t="s">
        <v>84</v>
      </c>
      <c r="D36" s="73">
        <f>255*2</f>
        <v>510</v>
      </c>
      <c r="E36" s="75">
        <f>'Samenvatting uurtarieven'!E15</f>
        <v>0</v>
      </c>
      <c r="F36" s="75">
        <f>'Samenvatting uurtarieven'!E13</f>
        <v>0</v>
      </c>
      <c r="G36" s="75">
        <f>'Samenvatting uurtarieven'!E14</f>
        <v>0</v>
      </c>
      <c r="H36" s="74">
        <f>G36*D36</f>
        <v>0</v>
      </c>
    </row>
    <row r="37" spans="1:9" ht="15.6" thickTop="1" thickBot="1" x14ac:dyDescent="0.35">
      <c r="A37" s="30" t="s">
        <v>54</v>
      </c>
      <c r="B37" s="30" t="s">
        <v>54</v>
      </c>
      <c r="C37" s="30" t="s">
        <v>54</v>
      </c>
      <c r="D37" s="30" t="s">
        <v>54</v>
      </c>
      <c r="E37" s="69" t="s">
        <v>79</v>
      </c>
      <c r="F37" s="70"/>
      <c r="G37" s="71"/>
      <c r="H37" s="48">
        <f>H36</f>
        <v>0</v>
      </c>
    </row>
    <row r="38" spans="1:9" ht="15.6" thickTop="1" thickBot="1" x14ac:dyDescent="0.35">
      <c r="A38" s="30" t="s">
        <v>54</v>
      </c>
      <c r="B38" s="30" t="s">
        <v>54</v>
      </c>
      <c r="C38" s="30" t="s">
        <v>54</v>
      </c>
      <c r="D38" s="30" t="s">
        <v>54</v>
      </c>
      <c r="E38" s="43" t="s">
        <v>54</v>
      </c>
      <c r="F38" s="43" t="s">
        <v>54</v>
      </c>
      <c r="G38" s="30" t="s">
        <v>54</v>
      </c>
      <c r="H38" s="30" t="s">
        <v>54</v>
      </c>
    </row>
    <row r="39" spans="1:9" ht="15.6" thickTop="1" thickBot="1" x14ac:dyDescent="0.35">
      <c r="A39" s="44" t="s">
        <v>85</v>
      </c>
      <c r="B39" s="45"/>
      <c r="C39" s="45"/>
      <c r="D39" s="45"/>
      <c r="E39" s="45"/>
      <c r="F39" s="45"/>
      <c r="G39" s="45"/>
      <c r="H39" s="46"/>
    </row>
    <row r="40" spans="1:9" ht="30" thickTop="1" thickBot="1" x14ac:dyDescent="0.35">
      <c r="A40" s="4" t="s">
        <v>86</v>
      </c>
      <c r="B40" s="6" t="s">
        <v>69</v>
      </c>
      <c r="C40" s="6"/>
      <c r="D40" s="7"/>
      <c r="E40" s="8" t="s">
        <v>87</v>
      </c>
      <c r="F40" s="8"/>
      <c r="G40" s="9"/>
      <c r="H40" s="47" t="s">
        <v>54</v>
      </c>
    </row>
    <row r="41" spans="1:9" ht="15.6" thickTop="1" thickBot="1" x14ac:dyDescent="0.35">
      <c r="A41" s="4" t="s">
        <v>88</v>
      </c>
      <c r="B41" s="12" t="s">
        <v>54</v>
      </c>
      <c r="C41" s="12" t="s">
        <v>54</v>
      </c>
      <c r="D41" s="11" t="s">
        <v>54</v>
      </c>
      <c r="E41" s="8" t="s">
        <v>54</v>
      </c>
      <c r="F41" s="8" t="s">
        <v>54</v>
      </c>
      <c r="G41" s="13" t="s">
        <v>54</v>
      </c>
      <c r="H41" s="49" t="s">
        <v>54</v>
      </c>
    </row>
    <row r="42" spans="1:9" ht="30" thickTop="1" thickBot="1" x14ac:dyDescent="0.35">
      <c r="A42" s="10" t="s">
        <v>71</v>
      </c>
      <c r="B42" s="11" t="s">
        <v>72</v>
      </c>
      <c r="C42" s="11" t="s">
        <v>73</v>
      </c>
      <c r="D42" s="11" t="s">
        <v>74</v>
      </c>
      <c r="E42" s="83" t="s">
        <v>72</v>
      </c>
      <c r="F42" s="5" t="s">
        <v>73</v>
      </c>
      <c r="G42" s="5" t="s">
        <v>74</v>
      </c>
      <c r="H42" s="11" t="s">
        <v>75</v>
      </c>
    </row>
    <row r="43" spans="1:9" ht="15.6" thickTop="1" thickBot="1" x14ac:dyDescent="0.35">
      <c r="A43" s="72" t="s">
        <v>76</v>
      </c>
      <c r="B43" s="73" t="s">
        <v>89</v>
      </c>
      <c r="C43" s="73">
        <f>2*(2*51)</f>
        <v>204</v>
      </c>
      <c r="D43" s="73">
        <f>2*(1*51)</f>
        <v>102</v>
      </c>
      <c r="E43" s="75">
        <f>'Samenvatting uurtarieven'!E30</f>
        <v>0</v>
      </c>
      <c r="F43" s="75">
        <f>'Samenvatting uurtarieven'!E28</f>
        <v>0</v>
      </c>
      <c r="G43" s="75">
        <f>'Samenvatting uurtarieven'!E29</f>
        <v>0</v>
      </c>
      <c r="H43" s="74">
        <f>(F43*C43)+(G43*D43)</f>
        <v>0</v>
      </c>
    </row>
    <row r="44" spans="1:9" ht="15.6" thickTop="1" thickBot="1" x14ac:dyDescent="0.35">
      <c r="A44" s="30" t="s">
        <v>54</v>
      </c>
      <c r="B44" s="30" t="s">
        <v>54</v>
      </c>
      <c r="C44" s="30" t="s">
        <v>54</v>
      </c>
      <c r="D44" s="30" t="s">
        <v>54</v>
      </c>
      <c r="E44" s="69" t="s">
        <v>79</v>
      </c>
      <c r="F44" s="70"/>
      <c r="G44" s="71"/>
      <c r="H44" s="48">
        <f>H43</f>
        <v>0</v>
      </c>
    </row>
    <row r="45" spans="1:9" ht="15.6" thickTop="1" thickBot="1" x14ac:dyDescent="0.35">
      <c r="A45" s="30" t="s">
        <v>54</v>
      </c>
      <c r="B45" s="30" t="s">
        <v>54</v>
      </c>
      <c r="C45" s="30" t="s">
        <v>54</v>
      </c>
      <c r="D45" s="30" t="s">
        <v>54</v>
      </c>
      <c r="E45" s="30" t="s">
        <v>54</v>
      </c>
      <c r="F45" s="30" t="s">
        <v>54</v>
      </c>
      <c r="G45" s="30" t="s">
        <v>54</v>
      </c>
      <c r="H45" s="30" t="s">
        <v>54</v>
      </c>
    </row>
    <row r="46" spans="1:9" ht="15.6" thickTop="1" thickBot="1" x14ac:dyDescent="0.35">
      <c r="A46" s="44" t="s">
        <v>90</v>
      </c>
      <c r="B46" s="45"/>
      <c r="C46" s="45"/>
      <c r="D46" s="45"/>
      <c r="E46" s="45"/>
      <c r="F46" s="45"/>
      <c r="G46" s="45"/>
      <c r="H46" s="46"/>
    </row>
    <row r="47" spans="1:9" ht="15.6" thickTop="1" thickBot="1" x14ac:dyDescent="0.35">
      <c r="A47" s="4" t="s">
        <v>91</v>
      </c>
      <c r="B47" s="6" t="s">
        <v>69</v>
      </c>
      <c r="C47" s="6"/>
      <c r="D47" s="7"/>
      <c r="E47" s="8" t="s">
        <v>70</v>
      </c>
      <c r="F47" s="8"/>
      <c r="G47" s="9"/>
      <c r="H47" s="47" t="s">
        <v>54</v>
      </c>
    </row>
    <row r="48" spans="1:9" ht="30" thickTop="1" thickBot="1" x14ac:dyDescent="0.35">
      <c r="A48" s="10" t="s">
        <v>71</v>
      </c>
      <c r="B48" s="11" t="s">
        <v>72</v>
      </c>
      <c r="C48" s="11" t="s">
        <v>73</v>
      </c>
      <c r="D48" s="11" t="s">
        <v>74</v>
      </c>
      <c r="E48" s="83" t="s">
        <v>72</v>
      </c>
      <c r="F48" s="5" t="s">
        <v>73</v>
      </c>
      <c r="G48" s="5" t="s">
        <v>74</v>
      </c>
      <c r="H48" s="11" t="s">
        <v>75</v>
      </c>
    </row>
    <row r="49" spans="1:9" ht="15.6" thickTop="1" thickBot="1" x14ac:dyDescent="0.35">
      <c r="A49" s="72" t="s">
        <v>76</v>
      </c>
      <c r="B49" s="73" t="s">
        <v>84</v>
      </c>
      <c r="C49" s="100">
        <v>3060</v>
      </c>
      <c r="D49" s="73" t="s">
        <v>92</v>
      </c>
      <c r="E49" s="75">
        <f>'Samenvatting uurtarieven'!E30</f>
        <v>0</v>
      </c>
      <c r="F49" s="75">
        <f>'Samenvatting uurtarieven'!E28</f>
        <v>0</v>
      </c>
      <c r="G49" s="75">
        <f>'Samenvatting uurtarieven'!E29</f>
        <v>0</v>
      </c>
      <c r="H49" s="74">
        <f>F49*C49</f>
        <v>0</v>
      </c>
    </row>
    <row r="50" spans="1:9" ht="15.6" thickTop="1" thickBot="1" x14ac:dyDescent="0.35">
      <c r="A50" s="30" t="s">
        <v>54</v>
      </c>
      <c r="B50" s="30" t="s">
        <v>54</v>
      </c>
      <c r="C50" s="30" t="s">
        <v>54</v>
      </c>
      <c r="D50" s="30" t="s">
        <v>54</v>
      </c>
      <c r="E50" s="69" t="s">
        <v>60</v>
      </c>
      <c r="F50" s="70"/>
      <c r="G50" s="71"/>
      <c r="H50" s="48">
        <f>H49</f>
        <v>0</v>
      </c>
      <c r="I50" s="1"/>
    </row>
    <row r="51" spans="1:9" ht="15.6" thickTop="1" thickBot="1" x14ac:dyDescent="0.35">
      <c r="A51" s="30" t="s">
        <v>54</v>
      </c>
      <c r="B51" s="30" t="s">
        <v>54</v>
      </c>
      <c r="C51" s="30" t="s">
        <v>54</v>
      </c>
      <c r="D51" s="30" t="s">
        <v>54</v>
      </c>
      <c r="E51" s="30" t="s">
        <v>54</v>
      </c>
      <c r="F51" s="30" t="s">
        <v>54</v>
      </c>
      <c r="G51" s="30" t="s">
        <v>54</v>
      </c>
      <c r="H51" s="30" t="s">
        <v>54</v>
      </c>
    </row>
    <row r="52" spans="1:9" ht="15.6" thickTop="1" thickBot="1" x14ac:dyDescent="0.35">
      <c r="A52" s="44" t="s">
        <v>63</v>
      </c>
      <c r="B52" s="45"/>
      <c r="C52" s="45"/>
      <c r="D52" s="45"/>
      <c r="E52" s="45"/>
      <c r="F52" s="45"/>
      <c r="G52" s="45"/>
      <c r="H52" s="46"/>
    </row>
    <row r="53" spans="1:9" ht="30" thickTop="1" thickBot="1" x14ac:dyDescent="0.35">
      <c r="A53" s="4" t="s">
        <v>93</v>
      </c>
      <c r="B53" s="6" t="s">
        <v>69</v>
      </c>
      <c r="C53" s="6"/>
      <c r="D53" s="7"/>
      <c r="E53" s="8" t="s">
        <v>70</v>
      </c>
      <c r="F53" s="8"/>
      <c r="G53" s="9"/>
      <c r="H53" s="47" t="s">
        <v>54</v>
      </c>
    </row>
    <row r="54" spans="1:9" ht="30" thickTop="1" thickBot="1" x14ac:dyDescent="0.35">
      <c r="A54" s="10" t="s">
        <v>71</v>
      </c>
      <c r="B54" s="11" t="s">
        <v>72</v>
      </c>
      <c r="C54" s="11" t="s">
        <v>73</v>
      </c>
      <c r="D54" s="11" t="s">
        <v>74</v>
      </c>
      <c r="E54" s="83" t="s">
        <v>72</v>
      </c>
      <c r="F54" s="5" t="s">
        <v>73</v>
      </c>
      <c r="G54" s="5" t="s">
        <v>74</v>
      </c>
      <c r="H54" s="11" t="s">
        <v>75</v>
      </c>
    </row>
    <row r="55" spans="1:9" ht="15.6" thickTop="1" thickBot="1" x14ac:dyDescent="0.35">
      <c r="A55" s="72" t="s">
        <v>76</v>
      </c>
      <c r="B55" s="73" t="s">
        <v>84</v>
      </c>
      <c r="C55" s="73">
        <v>3468</v>
      </c>
      <c r="D55" s="73">
        <f>2*(2.5*51)</f>
        <v>255</v>
      </c>
      <c r="E55" s="75">
        <f>'Samenvatting uurtarieven'!E38</f>
        <v>0</v>
      </c>
      <c r="F55" s="75" cm="1">
        <f t="array" ref="F55:F56">'Samenvatting uurtarieven'!E35:E36</f>
        <v>0</v>
      </c>
      <c r="G55" s="75">
        <f>'Samenvatting uurtarieven'!E37</f>
        <v>0</v>
      </c>
      <c r="H55" s="74">
        <f>(F55*C55)+(G55*D55)</f>
        <v>0</v>
      </c>
    </row>
    <row r="56" spans="1:9" ht="15.6" thickTop="1" thickBot="1" x14ac:dyDescent="0.35">
      <c r="A56" s="30" t="s">
        <v>54</v>
      </c>
      <c r="B56" s="30" t="s">
        <v>54</v>
      </c>
      <c r="C56" s="30" t="s">
        <v>54</v>
      </c>
      <c r="D56" s="30" t="s">
        <v>54</v>
      </c>
      <c r="E56" s="69" t="s">
        <v>60</v>
      </c>
      <c r="F56" s="71">
        <v>0</v>
      </c>
      <c r="G56" s="71"/>
      <c r="H56" s="48">
        <f>H55</f>
        <v>0</v>
      </c>
    </row>
    <row r="57" spans="1:9" ht="13.8" thickTop="1"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be4dd3a-381d-45c2-9e09-125b3d1db5bd">
      <UserInfo>
        <DisplayName>Greuter, Susanne</DisplayName>
        <AccountId>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01F33C-6B2F-4865-B06C-33AC2FD90A2C}">
  <ds:schemaRefs>
    <ds:schemaRef ds:uri="http://www.w3.org/XML/1998/namespace"/>
    <ds:schemaRef ds:uri="http://purl.org/dc/elements/1.1/"/>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schemas.microsoft.com/office/infopath/2007/PartnerControls"/>
    <ds:schemaRef ds:uri="9be4dd3a-381d-45c2-9e09-125b3d1db5bd"/>
    <ds:schemaRef ds:uri="ec33cb56-5a6c-4918-a772-934501c94198"/>
  </ds:schemaRefs>
</ds:datastoreItem>
</file>

<file path=customXml/itemProps2.xml><?xml version="1.0" encoding="utf-8"?>
<ds:datastoreItem xmlns:ds="http://schemas.openxmlformats.org/officeDocument/2006/customXml" ds:itemID="{F30D5311-41D9-49B3-B144-DA4C8B41CD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E01A7C-B0FB-4AD1-A1D5-E31D8D613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Handleiding</vt:lpstr>
      <vt:lpstr>Organisatie profiel</vt:lpstr>
      <vt:lpstr>Samenvatting uurtarieven</vt:lpstr>
      <vt:lpstr>Specificatie prijzen</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Greuter, Susanne</dc:creator>
  <cp:keywords/>
  <dc:description/>
  <cp:lastModifiedBy>Greuter, Susanne</cp:lastModifiedBy>
  <cp:revision/>
  <dcterms:created xsi:type="dcterms:W3CDTF">2024-04-26T12:39:09Z</dcterms:created>
  <dcterms:modified xsi:type="dcterms:W3CDTF">2024-05-31T08:34:14Z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0x010100578B5B699AE3B54E9BC3B1BC44F4C2E7</vt:lpwstr>
  </property>
</Properties>
</file>