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3-442 Onderhoud beweegbare kunstwerken\_11 Nota van Inlichtingen\"/>
    </mc:Choice>
  </mc:AlternateContent>
  <xr:revisionPtr revIDLastSave="0" documentId="8_{B83E4F7F-0422-4F69-A760-763CD6DF2C07}" xr6:coauthVersionLast="47" xr6:coauthVersionMax="47" xr10:uidLastSave="{00000000-0000-0000-0000-000000000000}"/>
  <workbookProtection workbookAlgorithmName="SHA-512" workbookHashValue="qy2JIiu0s1p/Gp0dxqzi4AKad2IeCd/uymnkd847wEu2gzrg2pk6/AlKki3EBfcVqkfeK+Q61KRUiNKPpYcfvA==" workbookSaltValue="5q0d+GGCCzPa/fyNr/MHlQ==" workbookSpinCount="100000" lockStructure="1"/>
  <bookViews>
    <workbookView xWindow="-120" yWindow="-120" windowWidth="29040" windowHeight="17640" firstSheet="2" activeTab="2" xr2:uid="{00000000-000D-0000-FFFF-FFFF00000000}"/>
  </bookViews>
  <sheets>
    <sheet name="inhoudsopgave" sheetId="9" state="hidden" r:id="rId1"/>
    <sheet name="Tarieven" sheetId="8" state="hidden" r:id="rId2"/>
    <sheet name="WERKZAAMHEDEN 2024-2028" sheetId="10" r:id="rId3"/>
  </sheets>
  <definedNames>
    <definedName name="_1e_Inschrijver">inhoudsopgave!$E$29</definedName>
    <definedName name="_2e_Inschrijver">inhoudsopgave!$E$30</definedName>
    <definedName name="_3e_Inschrijver">inhoudsopgave!$E$31</definedName>
    <definedName name="_4e_Inschrijver">inhoudsopgave!$E$32</definedName>
    <definedName name="_5e_Inschrijver">inhoudsopgave!$E$33</definedName>
    <definedName name="_xlnm._FilterDatabase" localSheetId="1" hidden="1">Tarieven!$A$3:$E$387</definedName>
    <definedName name="_xlnm._FilterDatabase" localSheetId="2" hidden="1">'WERKZAAMHEDEN 2024-2028'!$A$5:$Z$222</definedName>
    <definedName name="_Toc66960495" localSheetId="1">Tarieven!$B$31</definedName>
    <definedName name="_Toc66960510" localSheetId="1">Tarieven!$B$40</definedName>
    <definedName name="_Toc66960512" localSheetId="1">Tarieven!$B$42</definedName>
    <definedName name="_Toc66960534" localSheetId="1">Tarieven!$B$57</definedName>
    <definedName name="_Toc66960535" localSheetId="1">Tarieven!$B$58</definedName>
    <definedName name="_xlnm.Print_Area" localSheetId="1">Tarieven!$A$1:$E$387</definedName>
    <definedName name="_xlnm.Print_Area" localSheetId="2">'WERKZAAMHEDEN 2024-2028'!$A$1:$H$279</definedName>
    <definedName name="Behorende_bij_het_inschrijvingsbiljet">inhoudsopgave!$E$19</definedName>
    <definedName name="Specificatie_van_de_inschrijfsom_bestek">inhoudsopgave!$E$18</definedName>
    <definedName name="TOTAAL_WERKZAAMHEDEN_€" localSheetId="1">Tarieven!#REF!</definedName>
    <definedName name="TOTAAL_WERKZAAMHEDEN_€" localSheetId="2">'WERKZAAMHEDEN 2024-2028'!$H$222</definedName>
    <definedName name="TOTAAL_WERKZAAMHEDEN_€">#REF!</definedName>
    <definedName name="TOTAALBLAD_OVERKOEPELENDE_KOSTEN_€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9" i="10" l="1"/>
  <c r="H250" i="10"/>
  <c r="D250" i="10" a="1"/>
  <c r="D250" i="10" s="1"/>
  <c r="H113" i="10"/>
  <c r="H228" i="10"/>
  <c r="H86" i="10"/>
  <c r="H103" i="10" l="1"/>
  <c r="H78" i="10"/>
  <c r="H45" i="10"/>
  <c r="H21" i="10" l="1"/>
  <c r="G10" i="8"/>
  <c r="H10" i="8"/>
  <c r="H243" i="10"/>
  <c r="H211" i="10"/>
  <c r="H256" i="10" l="1"/>
  <c r="H259" i="10" l="1"/>
  <c r="H23" i="10"/>
  <c r="H252" i="10"/>
  <c r="H207" i="10"/>
  <c r="H136" i="10"/>
  <c r="H59" i="10"/>
  <c r="H91" i="10" l="1"/>
  <c r="H99" i="10"/>
  <c r="H74" i="10"/>
  <c r="H41" i="10"/>
  <c r="H17" i="10"/>
  <c r="H171" i="10" l="1"/>
  <c r="H158" i="10"/>
  <c r="H138" i="10"/>
  <c r="H123" i="10"/>
  <c r="H105" i="10"/>
  <c r="H80" i="10"/>
  <c r="H61" i="10"/>
  <c r="H47" i="10"/>
  <c r="H184" i="10"/>
  <c r="F88" i="10"/>
  <c r="H191" i="10"/>
  <c r="H33" i="10"/>
  <c r="H168" i="10"/>
  <c r="H156" i="10"/>
  <c r="H133" i="10"/>
  <c r="H121" i="10"/>
  <c r="H196" i="10"/>
  <c r="H200" i="10"/>
  <c r="H204" i="10"/>
  <c r="H177" i="10"/>
  <c r="H181" i="10"/>
  <c r="H164" i="10"/>
  <c r="H152" i="10"/>
  <c r="H148" i="10"/>
  <c r="H129" i="10"/>
  <c r="H117" i="10"/>
  <c r="H124" i="10"/>
  <c r="H95" i="10"/>
  <c r="H81" i="10"/>
  <c r="H70" i="10"/>
  <c r="H24" i="10"/>
  <c r="H52" i="10"/>
  <c r="H56" i="10"/>
  <c r="H37" i="10"/>
  <c r="H13" i="10"/>
  <c r="H248" i="10"/>
  <c r="H194" i="10"/>
  <c r="A204" i="8"/>
  <c r="H127" i="10"/>
  <c r="H109" i="10"/>
  <c r="H11" i="10" l="1"/>
  <c r="A221" i="8" l="1"/>
  <c r="H221" i="10"/>
  <c r="H218" i="10"/>
  <c r="H216" i="10"/>
  <c r="H213" i="10"/>
  <c r="H212" i="10"/>
  <c r="H188" i="10"/>
  <c r="H186" i="10"/>
  <c r="H175" i="10"/>
  <c r="H173" i="10"/>
  <c r="H172" i="10"/>
  <c r="H162" i="10"/>
  <c r="H160" i="10"/>
  <c r="H159" i="10"/>
  <c r="H146" i="10"/>
  <c r="H144" i="10"/>
  <c r="H142" i="10"/>
  <c r="H140" i="10"/>
  <c r="H139" i="10"/>
  <c r="H125" i="10"/>
  <c r="H115" i="10"/>
  <c r="H112" i="10"/>
  <c r="H107" i="10"/>
  <c r="H106" i="10"/>
  <c r="H93" i="10"/>
  <c r="H82" i="10"/>
  <c r="H68" i="10"/>
  <c r="H65" i="10"/>
  <c r="H63" i="10"/>
  <c r="H62" i="10"/>
  <c r="H49" i="10"/>
  <c r="H48" i="10"/>
  <c r="H35" i="10"/>
  <c r="H30" i="10"/>
  <c r="H27" i="10"/>
  <c r="H25" i="10"/>
  <c r="G14" i="8"/>
  <c r="G13" i="8"/>
  <c r="G12" i="8"/>
  <c r="G11" i="8"/>
  <c r="H6" i="10"/>
  <c r="H240" i="10"/>
  <c r="H230" i="10"/>
  <c r="H227" i="10"/>
  <c r="H226" i="10"/>
  <c r="H225" i="10"/>
  <c r="H5" i="10"/>
  <c r="H4" i="10"/>
  <c r="H261" i="10"/>
  <c r="H245" i="10"/>
  <c r="A387" i="8" a="1"/>
  <c r="A387" i="8" s="1"/>
  <c r="B267" i="10"/>
  <c r="D113" i="10" l="1"/>
  <c r="B113" i="10"/>
  <c r="E113" i="10"/>
  <c r="A222" i="10" a="1"/>
  <c r="A222" i="10" s="1"/>
  <c r="B266" i="10" s="1"/>
  <c r="A1" i="10"/>
  <c r="A230" i="8" l="1"/>
  <c r="A239" i="8"/>
  <c r="A215" i="8"/>
  <c r="A106" i="8"/>
  <c r="A1" i="8" l="1"/>
  <c r="G260" i="10" l="1"/>
  <c r="H260" i="10" s="1"/>
  <c r="E228" i="10"/>
  <c r="D228" i="10"/>
  <c r="B228" i="10"/>
  <c r="B32" i="10"/>
  <c r="D32" i="10"/>
  <c r="E32" i="10"/>
  <c r="H32" i="10"/>
  <c r="B86" i="10"/>
  <c r="E86" i="10"/>
  <c r="D86" i="10"/>
  <c r="D155" i="10"/>
  <c r="B78" i="10"/>
  <c r="E155" i="10"/>
  <c r="D78" i="10"/>
  <c r="B155" i="10"/>
  <c r="H155" i="10"/>
  <c r="E78" i="10"/>
  <c r="B203" i="10"/>
  <c r="B103" i="10"/>
  <c r="E103" i="10"/>
  <c r="E45" i="10"/>
  <c r="D203" i="10"/>
  <c r="D103" i="10"/>
  <c r="H203" i="10"/>
  <c r="E203" i="10"/>
  <c r="B45" i="10"/>
  <c r="D45" i="10"/>
  <c r="B21" i="10"/>
  <c r="D21" i="10"/>
  <c r="E21" i="10"/>
  <c r="B243" i="10"/>
  <c r="D243" i="10"/>
  <c r="E243" i="10"/>
  <c r="D238" i="10"/>
  <c r="D211" i="10"/>
  <c r="D239" i="10"/>
  <c r="B211" i="10"/>
  <c r="E238" i="10"/>
  <c r="E211" i="10"/>
  <c r="D237" i="10"/>
  <c r="B238" i="10"/>
  <c r="H238" i="10"/>
  <c r="B237" i="10"/>
  <c r="B239" i="10"/>
  <c r="E237" i="10"/>
  <c r="E239" i="10"/>
  <c r="H237" i="10"/>
  <c r="H239" i="10"/>
  <c r="E210" i="10"/>
  <c r="B210" i="10"/>
  <c r="D210" i="10"/>
  <c r="H210" i="10"/>
  <c r="B254" i="10"/>
  <c r="D254" i="10" a="1"/>
  <c r="D254" i="10" s="1"/>
  <c r="H254" i="10"/>
  <c r="B255" i="10"/>
  <c r="D255" i="10" a="1"/>
  <c r="D255" i="10" s="1"/>
  <c r="H255" i="10"/>
  <c r="B256" i="10"/>
  <c r="D256" i="10" a="1"/>
  <c r="D256" i="10" s="1"/>
  <c r="H253" i="10"/>
  <c r="D253" i="10" a="1"/>
  <c r="D253" i="10" s="1"/>
  <c r="B253" i="10"/>
  <c r="D257" i="10" a="1"/>
  <c r="D257" i="10" s="1"/>
  <c r="H257" i="10"/>
  <c r="B259" i="10"/>
  <c r="D259" i="10" a="1"/>
  <c r="D259" i="10" s="1"/>
  <c r="B257" i="10"/>
  <c r="H258" i="10"/>
  <c r="B258" i="10"/>
  <c r="D258" i="10" a="1"/>
  <c r="D258" i="10" s="1"/>
  <c r="B23" i="10"/>
  <c r="H206" i="10"/>
  <c r="E182" i="10"/>
  <c r="D170" i="10"/>
  <c r="B134" i="10"/>
  <c r="B136" i="10"/>
  <c r="H58" i="10"/>
  <c r="D23" i="10"/>
  <c r="B205" i="10"/>
  <c r="B207" i="10"/>
  <c r="H182" i="10"/>
  <c r="E170" i="10"/>
  <c r="D134" i="10"/>
  <c r="D136" i="10"/>
  <c r="B57" i="10"/>
  <c r="D205" i="10"/>
  <c r="D57" i="10"/>
  <c r="E23" i="10"/>
  <c r="E205" i="10"/>
  <c r="E207" i="10"/>
  <c r="D183" i="10"/>
  <c r="B169" i="10"/>
  <c r="H134" i="10"/>
  <c r="E57" i="10"/>
  <c r="D207" i="10"/>
  <c r="H205" i="10"/>
  <c r="E183" i="10"/>
  <c r="D169" i="10"/>
  <c r="B135" i="10"/>
  <c r="H57" i="10"/>
  <c r="H170" i="10"/>
  <c r="B252" i="10"/>
  <c r="B206" i="10"/>
  <c r="H183" i="10"/>
  <c r="E169" i="10"/>
  <c r="D135" i="10"/>
  <c r="B58" i="10"/>
  <c r="B59" i="10"/>
  <c r="E136" i="10"/>
  <c r="D252" i="10" a="1"/>
  <c r="D252" i="10" s="1"/>
  <c r="D206" i="10"/>
  <c r="B182" i="10"/>
  <c r="H169" i="10"/>
  <c r="E135" i="10"/>
  <c r="D58" i="10"/>
  <c r="D59" i="10"/>
  <c r="E59" i="10"/>
  <c r="E134" i="10"/>
  <c r="E206" i="10"/>
  <c r="D182" i="10"/>
  <c r="B170" i="10"/>
  <c r="H135" i="10"/>
  <c r="E58" i="10"/>
  <c r="B183" i="10"/>
  <c r="E10" i="10"/>
  <c r="H10" i="10"/>
  <c r="D10" i="10"/>
  <c r="B10" i="10"/>
  <c r="B202" i="10"/>
  <c r="D101" i="10"/>
  <c r="D202" i="10"/>
  <c r="E202" i="10"/>
  <c r="E101" i="10"/>
  <c r="E43" i="10"/>
  <c r="H101" i="10"/>
  <c r="H43" i="10"/>
  <c r="B76" i="10"/>
  <c r="D76" i="10"/>
  <c r="E76" i="10"/>
  <c r="H76" i="10"/>
  <c r="B101" i="10"/>
  <c r="D43" i="10"/>
  <c r="H202" i="10"/>
  <c r="B19" i="10"/>
  <c r="D19" i="10"/>
  <c r="E19" i="10"/>
  <c r="H19" i="10"/>
  <c r="B43" i="10"/>
  <c r="B154" i="10"/>
  <c r="D154" i="10"/>
  <c r="E154" i="10"/>
  <c r="H154" i="10"/>
  <c r="B220" i="10"/>
  <c r="B198" i="10"/>
  <c r="B179" i="10"/>
  <c r="B166" i="10"/>
  <c r="B151" i="10"/>
  <c r="H150" i="10"/>
  <c r="H132" i="10"/>
  <c r="H120" i="10"/>
  <c r="E98" i="10"/>
  <c r="B73" i="10"/>
  <c r="E17" i="10"/>
  <c r="D16" i="10"/>
  <c r="B150" i="10"/>
  <c r="H55" i="10"/>
  <c r="D220" i="10"/>
  <c r="D198" i="10"/>
  <c r="D179" i="10"/>
  <c r="D166" i="10"/>
  <c r="D151" i="10"/>
  <c r="B131" i="10"/>
  <c r="B119" i="10"/>
  <c r="B91" i="10"/>
  <c r="H98" i="10"/>
  <c r="D73" i="10"/>
  <c r="B41" i="10"/>
  <c r="D180" i="10"/>
  <c r="E220" i="10"/>
  <c r="E198" i="10"/>
  <c r="E179" i="10"/>
  <c r="E166" i="10"/>
  <c r="E151" i="10"/>
  <c r="D131" i="10"/>
  <c r="D119" i="10"/>
  <c r="D91" i="10"/>
  <c r="E73" i="10"/>
  <c r="B55" i="10"/>
  <c r="D41" i="10"/>
  <c r="H220" i="10"/>
  <c r="H198" i="10"/>
  <c r="H179" i="10"/>
  <c r="H166" i="10"/>
  <c r="H151" i="10"/>
  <c r="E131" i="10"/>
  <c r="E119" i="10"/>
  <c r="E91" i="10"/>
  <c r="B99" i="10"/>
  <c r="H73" i="10"/>
  <c r="D55" i="10"/>
  <c r="E41" i="10"/>
  <c r="B16" i="10"/>
  <c r="D167" i="10"/>
  <c r="D40" i="10"/>
  <c r="B199" i="10"/>
  <c r="B180" i="10"/>
  <c r="B167" i="10"/>
  <c r="H131" i="10"/>
  <c r="H119" i="10"/>
  <c r="D99" i="10"/>
  <c r="E55" i="10"/>
  <c r="B40" i="10"/>
  <c r="D199" i="10"/>
  <c r="E99" i="10"/>
  <c r="E199" i="10"/>
  <c r="E180" i="10"/>
  <c r="E167" i="10"/>
  <c r="D150" i="10"/>
  <c r="D132" i="10"/>
  <c r="D120" i="10"/>
  <c r="B98" i="10"/>
  <c r="D74" i="10"/>
  <c r="E40" i="10"/>
  <c r="B17" i="10"/>
  <c r="H16" i="10"/>
  <c r="B132" i="10"/>
  <c r="B74" i="10"/>
  <c r="H199" i="10"/>
  <c r="H180" i="10"/>
  <c r="H167" i="10"/>
  <c r="E150" i="10"/>
  <c r="E132" i="10"/>
  <c r="E120" i="10"/>
  <c r="D98" i="10"/>
  <c r="E74" i="10"/>
  <c r="H40" i="10"/>
  <c r="D17" i="10"/>
  <c r="B120" i="10"/>
  <c r="E16" i="10"/>
  <c r="B50" i="10"/>
  <c r="E171" i="10"/>
  <c r="D50" i="10"/>
  <c r="E209" i="10"/>
  <c r="D171" i="10"/>
  <c r="B158" i="10"/>
  <c r="H137" i="10"/>
  <c r="E122" i="10"/>
  <c r="D104" i="10"/>
  <c r="B80" i="10"/>
  <c r="H22" i="10"/>
  <c r="E60" i="10"/>
  <c r="D47" i="10"/>
  <c r="H122" i="10"/>
  <c r="E50" i="10"/>
  <c r="H50" i="10"/>
  <c r="B208" i="10"/>
  <c r="E158" i="10"/>
  <c r="D138" i="10"/>
  <c r="B123" i="10"/>
  <c r="H104" i="10"/>
  <c r="E80" i="10"/>
  <c r="B61" i="10"/>
  <c r="D208" i="10"/>
  <c r="E138" i="10"/>
  <c r="D123" i="10"/>
  <c r="B105" i="10"/>
  <c r="D61" i="10"/>
  <c r="B51" i="10"/>
  <c r="E208" i="10"/>
  <c r="B157" i="10"/>
  <c r="E123" i="10"/>
  <c r="D105" i="10"/>
  <c r="E61" i="10"/>
  <c r="D51" i="10"/>
  <c r="H208" i="10"/>
  <c r="D157" i="10"/>
  <c r="B137" i="10"/>
  <c r="E105" i="10"/>
  <c r="B22" i="10"/>
  <c r="B138" i="10"/>
  <c r="D80" i="10"/>
  <c r="E47" i="10"/>
  <c r="E51" i="10"/>
  <c r="B209" i="10"/>
  <c r="E157" i="10"/>
  <c r="D137" i="10"/>
  <c r="B122" i="10"/>
  <c r="D22" i="10"/>
  <c r="B60" i="10"/>
  <c r="H51" i="10"/>
  <c r="D209" i="10"/>
  <c r="B171" i="10"/>
  <c r="H157" i="10"/>
  <c r="E137" i="10"/>
  <c r="D122" i="10"/>
  <c r="B104" i="10"/>
  <c r="E22" i="10"/>
  <c r="D60" i="10"/>
  <c r="B47" i="10"/>
  <c r="H209" i="10"/>
  <c r="D158" i="10"/>
  <c r="E104" i="10"/>
  <c r="H60" i="10"/>
  <c r="H79" i="10"/>
  <c r="E79" i="10"/>
  <c r="D79" i="10"/>
  <c r="B79" i="10"/>
  <c r="B90" i="10"/>
  <c r="D90" i="10"/>
  <c r="E90" i="10"/>
  <c r="E184" i="10"/>
  <c r="B184" i="10"/>
  <c r="H90" i="10"/>
  <c r="D184" i="10"/>
  <c r="B84" i="10"/>
  <c r="D84" i="10"/>
  <c r="E84" i="10"/>
  <c r="H84" i="10"/>
  <c r="B191" i="10"/>
  <c r="D191" i="10"/>
  <c r="E191" i="10"/>
  <c r="B33" i="10"/>
  <c r="D33" i="10"/>
  <c r="E15" i="10"/>
  <c r="E33" i="10"/>
  <c r="B15" i="10"/>
  <c r="D15" i="10"/>
  <c r="H15" i="10"/>
  <c r="B69" i="10"/>
  <c r="D69" i="10"/>
  <c r="E69" i="10"/>
  <c r="H69" i="10"/>
  <c r="D133" i="10"/>
  <c r="E121" i="10"/>
  <c r="D46" i="10"/>
  <c r="B196" i="10"/>
  <c r="H197" i="10"/>
  <c r="E201" i="10"/>
  <c r="B178" i="10"/>
  <c r="D164" i="10"/>
  <c r="E152" i="10"/>
  <c r="B149" i="10"/>
  <c r="E129" i="10"/>
  <c r="E118" i="10"/>
  <c r="B124" i="10"/>
  <c r="B168" i="10"/>
  <c r="E133" i="10"/>
  <c r="E46" i="10"/>
  <c r="D196" i="10"/>
  <c r="B200" i="10"/>
  <c r="H201" i="10"/>
  <c r="D178" i="10"/>
  <c r="E164" i="10"/>
  <c r="D149" i="10"/>
  <c r="B117" i="10"/>
  <c r="H118" i="10"/>
  <c r="D124" i="10"/>
  <c r="D168" i="10"/>
  <c r="B156" i="10"/>
  <c r="H46" i="10"/>
  <c r="E196" i="10"/>
  <c r="D200" i="10"/>
  <c r="B204" i="10"/>
  <c r="E178" i="10"/>
  <c r="E149" i="10"/>
  <c r="D117" i="10"/>
  <c r="E124" i="10"/>
  <c r="E168" i="10"/>
  <c r="D156" i="10"/>
  <c r="E200" i="10"/>
  <c r="D204" i="10"/>
  <c r="B177" i="10"/>
  <c r="H178" i="10"/>
  <c r="B153" i="10"/>
  <c r="B148" i="10"/>
  <c r="H149" i="10"/>
  <c r="B130" i="10"/>
  <c r="E117" i="10"/>
  <c r="E156" i="10"/>
  <c r="E204" i="10"/>
  <c r="D177" i="10"/>
  <c r="B165" i="10"/>
  <c r="D153" i="10"/>
  <c r="D148" i="10"/>
  <c r="D130" i="10"/>
  <c r="B197" i="10"/>
  <c r="E177" i="10"/>
  <c r="B181" i="10"/>
  <c r="D165" i="10"/>
  <c r="E153" i="10"/>
  <c r="E148" i="10"/>
  <c r="E130" i="10"/>
  <c r="B121" i="10"/>
  <c r="D197" i="10"/>
  <c r="B201" i="10"/>
  <c r="D181" i="10"/>
  <c r="E165" i="10"/>
  <c r="B152" i="10"/>
  <c r="H153" i="10"/>
  <c r="B129" i="10"/>
  <c r="H130" i="10"/>
  <c r="B118" i="10"/>
  <c r="B164" i="10"/>
  <c r="H97" i="10"/>
  <c r="E102" i="10"/>
  <c r="H72" i="10"/>
  <c r="E24" i="10"/>
  <c r="B52" i="10"/>
  <c r="H53" i="10"/>
  <c r="B37" i="10"/>
  <c r="H38" i="10"/>
  <c r="H39" i="10"/>
  <c r="E44" i="10"/>
  <c r="B96" i="10"/>
  <c r="H102" i="10"/>
  <c r="B71" i="10"/>
  <c r="D52" i="10"/>
  <c r="B54" i="10"/>
  <c r="D37" i="10"/>
  <c r="H44" i="10"/>
  <c r="H165" i="10"/>
  <c r="D96" i="10"/>
  <c r="B100" i="10"/>
  <c r="D71" i="10"/>
  <c r="B75" i="10"/>
  <c r="E52" i="10"/>
  <c r="D54" i="10"/>
  <c r="B56" i="10"/>
  <c r="E37" i="10"/>
  <c r="B42" i="10"/>
  <c r="E13" i="10"/>
  <c r="E96" i="10"/>
  <c r="D100" i="10"/>
  <c r="B81" i="10"/>
  <c r="E71" i="10"/>
  <c r="D75" i="10"/>
  <c r="E54" i="10"/>
  <c r="D56" i="10"/>
  <c r="D42" i="10"/>
  <c r="H18" i="10"/>
  <c r="D13" i="10"/>
  <c r="E197" i="10"/>
  <c r="B95" i="10"/>
  <c r="H96" i="10"/>
  <c r="E100" i="10"/>
  <c r="D81" i="10"/>
  <c r="B70" i="10"/>
  <c r="H71" i="10"/>
  <c r="E75" i="10"/>
  <c r="H54" i="10"/>
  <c r="E56" i="10"/>
  <c r="E42" i="10"/>
  <c r="E18" i="10"/>
  <c r="H14" i="10"/>
  <c r="B13" i="10"/>
  <c r="D121" i="10"/>
  <c r="E181" i="10"/>
  <c r="D95" i="10"/>
  <c r="B97" i="10"/>
  <c r="H100" i="10"/>
  <c r="E81" i="10"/>
  <c r="D70" i="10"/>
  <c r="B72" i="10"/>
  <c r="H75" i="10"/>
  <c r="B53" i="10"/>
  <c r="B38" i="10"/>
  <c r="B39" i="10"/>
  <c r="H42" i="10"/>
  <c r="D18" i="10"/>
  <c r="E14" i="10"/>
  <c r="D201" i="10"/>
  <c r="D152" i="10"/>
  <c r="D129" i="10"/>
  <c r="E95" i="10"/>
  <c r="D97" i="10"/>
  <c r="B102" i="10"/>
  <c r="E70" i="10"/>
  <c r="D72" i="10"/>
  <c r="B24" i="10"/>
  <c r="D53" i="10"/>
  <c r="D38" i="10"/>
  <c r="D39" i="10"/>
  <c r="B44" i="10"/>
  <c r="B18" i="10"/>
  <c r="D14" i="10"/>
  <c r="B133" i="10"/>
  <c r="B46" i="10"/>
  <c r="D118" i="10"/>
  <c r="E97" i="10"/>
  <c r="D102" i="10"/>
  <c r="E72" i="10"/>
  <c r="D24" i="10"/>
  <c r="E53" i="10"/>
  <c r="E38" i="10"/>
  <c r="E39" i="10"/>
  <c r="D44" i="10"/>
  <c r="B14" i="10"/>
  <c r="D248" i="10" a="1"/>
  <c r="D248" i="10" s="1"/>
  <c r="H251" i="10"/>
  <c r="B247" i="10"/>
  <c r="D247" i="10" a="1"/>
  <c r="D247" i="10" s="1"/>
  <c r="H247" i="10"/>
  <c r="B248" i="10"/>
  <c r="D194" i="10"/>
  <c r="E194" i="10"/>
  <c r="B194" i="10"/>
  <c r="B195" i="10"/>
  <c r="B192" i="10"/>
  <c r="D195" i="10"/>
  <c r="D192" i="10"/>
  <c r="E195" i="10"/>
  <c r="E192" i="10"/>
  <c r="H195" i="10"/>
  <c r="H192" i="10"/>
  <c r="B109" i="10"/>
  <c r="B116" i="10"/>
  <c r="B127" i="10"/>
  <c r="D109" i="10"/>
  <c r="D116" i="10"/>
  <c r="D127" i="10"/>
  <c r="E109" i="10"/>
  <c r="E116" i="10"/>
  <c r="E127" i="10"/>
  <c r="H116" i="10"/>
  <c r="B114" i="10"/>
  <c r="D114" i="10"/>
  <c r="E114" i="10"/>
  <c r="H114" i="10"/>
  <c r="B88" i="10"/>
  <c r="H88" i="10"/>
  <c r="D88" i="10"/>
  <c r="E88" i="10"/>
  <c r="B31" i="10"/>
  <c r="D31" i="10"/>
  <c r="E31" i="10"/>
  <c r="H31" i="10"/>
  <c r="B11" i="10"/>
  <c r="D11" i="10"/>
  <c r="E11" i="10"/>
  <c r="D12" i="10"/>
  <c r="H12" i="10"/>
  <c r="E12" i="10"/>
  <c r="B12" i="10"/>
  <c r="E217" i="10"/>
  <c r="D214" i="10"/>
  <c r="H189" i="10"/>
  <c r="B188" i="10"/>
  <c r="E186" i="10"/>
  <c r="D176" i="10"/>
  <c r="H174" i="10"/>
  <c r="B173" i="10"/>
  <c r="D163" i="10"/>
  <c r="H161" i="10"/>
  <c r="B160" i="10"/>
  <c r="D147" i="10"/>
  <c r="H145" i="10"/>
  <c r="B144" i="10"/>
  <c r="B139" i="10"/>
  <c r="E115" i="10"/>
  <c r="H111" i="10"/>
  <c r="B110" i="10"/>
  <c r="E108" i="10"/>
  <c r="E93" i="10"/>
  <c r="D89" i="10"/>
  <c r="B87" i="10"/>
  <c r="E85" i="10"/>
  <c r="D77" i="10"/>
  <c r="H66" i="10"/>
  <c r="B65" i="10"/>
  <c r="E63" i="10"/>
  <c r="D49" i="10"/>
  <c r="E36" i="10"/>
  <c r="D30" i="10"/>
  <c r="H29" i="10"/>
  <c r="B28" i="10"/>
  <c r="E26" i="10"/>
  <c r="D217" i="10"/>
  <c r="H215" i="10"/>
  <c r="B214" i="10"/>
  <c r="E212" i="10"/>
  <c r="E189" i="10"/>
  <c r="D186" i="10"/>
  <c r="B176" i="10"/>
  <c r="E174" i="10"/>
  <c r="B163" i="10"/>
  <c r="E161" i="10"/>
  <c r="B147" i="10"/>
  <c r="E145" i="10"/>
  <c r="E140" i="10"/>
  <c r="D115" i="10"/>
  <c r="E111" i="10"/>
  <c r="D108" i="10"/>
  <c r="D93" i="10"/>
  <c r="B89" i="10"/>
  <c r="D85" i="10"/>
  <c r="B77" i="10"/>
  <c r="E66" i="10"/>
  <c r="D63" i="10"/>
  <c r="B49" i="10"/>
  <c r="D36" i="10"/>
  <c r="H34" i="10"/>
  <c r="B30" i="10"/>
  <c r="E29" i="10"/>
  <c r="D26" i="10"/>
  <c r="H20" i="10"/>
  <c r="E218" i="10"/>
  <c r="B217" i="10"/>
  <c r="E215" i="10"/>
  <c r="D212" i="10"/>
  <c r="D189" i="10"/>
  <c r="H187" i="10"/>
  <c r="B186" i="10"/>
  <c r="D174" i="10"/>
  <c r="D161" i="10"/>
  <c r="D145" i="10"/>
  <c r="E142" i="10"/>
  <c r="D140" i="10"/>
  <c r="H128" i="10"/>
  <c r="E125" i="10"/>
  <c r="B115" i="10"/>
  <c r="E112" i="10"/>
  <c r="D111" i="10"/>
  <c r="B108" i="10"/>
  <c r="E106" i="10"/>
  <c r="H94" i="10"/>
  <c r="B93" i="10"/>
  <c r="B85" i="10"/>
  <c r="E82" i="10"/>
  <c r="D66" i="10"/>
  <c r="H64" i="10"/>
  <c r="B63" i="10"/>
  <c r="B36" i="10"/>
  <c r="E34" i="10"/>
  <c r="D29" i="10"/>
  <c r="B26" i="10"/>
  <c r="E20" i="10"/>
  <c r="E221" i="10"/>
  <c r="D218" i="10"/>
  <c r="D215" i="10"/>
  <c r="B212" i="10"/>
  <c r="H190" i="10"/>
  <c r="B189" i="10"/>
  <c r="E187" i="10"/>
  <c r="B174" i="10"/>
  <c r="E172" i="10"/>
  <c r="B161" i="10"/>
  <c r="E159" i="10"/>
  <c r="B145" i="10"/>
  <c r="D142" i="10"/>
  <c r="H141" i="10"/>
  <c r="B140" i="10"/>
  <c r="E128" i="10"/>
  <c r="D125" i="10"/>
  <c r="D112" i="10"/>
  <c r="B111" i="10"/>
  <c r="D106" i="10"/>
  <c r="E94" i="10"/>
  <c r="D82" i="10"/>
  <c r="H67" i="10"/>
  <c r="B66" i="10"/>
  <c r="E64" i="10"/>
  <c r="D34" i="10"/>
  <c r="B29" i="10"/>
  <c r="E27" i="10"/>
  <c r="D20" i="10"/>
  <c r="D221" i="10"/>
  <c r="H219" i="10"/>
  <c r="B218" i="10"/>
  <c r="B215" i="10"/>
  <c r="E213" i="10"/>
  <c r="H193" i="10"/>
  <c r="E190" i="10"/>
  <c r="D187" i="10"/>
  <c r="H185" i="10"/>
  <c r="E175" i="10"/>
  <c r="D172" i="10"/>
  <c r="E162" i="10"/>
  <c r="D159" i="10"/>
  <c r="E146" i="10"/>
  <c r="H143" i="10"/>
  <c r="B142" i="10"/>
  <c r="E141" i="10"/>
  <c r="D128" i="10"/>
  <c r="H126" i="10"/>
  <c r="B125" i="10"/>
  <c r="B112" i="10"/>
  <c r="B106" i="10"/>
  <c r="D94" i="10"/>
  <c r="H92" i="10"/>
  <c r="H83" i="10"/>
  <c r="B82" i="10"/>
  <c r="E68" i="10"/>
  <c r="E67" i="10"/>
  <c r="D64" i="10"/>
  <c r="E48" i="10"/>
  <c r="B34" i="10"/>
  <c r="D27" i="10"/>
  <c r="B20" i="10"/>
  <c r="B221" i="10"/>
  <c r="E219" i="10"/>
  <c r="E216" i="10"/>
  <c r="D213" i="10"/>
  <c r="E193" i="10"/>
  <c r="D190" i="10"/>
  <c r="B187" i="10"/>
  <c r="E185" i="10"/>
  <c r="D175" i="10"/>
  <c r="B172" i="10"/>
  <c r="D162" i="10"/>
  <c r="B159" i="10"/>
  <c r="D146" i="10"/>
  <c r="E143" i="10"/>
  <c r="D141" i="10"/>
  <c r="B128" i="10"/>
  <c r="E126" i="10"/>
  <c r="H110" i="10"/>
  <c r="E107" i="10"/>
  <c r="B94" i="10"/>
  <c r="E92" i="10"/>
  <c r="H87" i="10"/>
  <c r="E83" i="10"/>
  <c r="D68" i="10"/>
  <c r="D67" i="10"/>
  <c r="B64" i="10"/>
  <c r="E62" i="10"/>
  <c r="D48" i="10"/>
  <c r="E35" i="10"/>
  <c r="H28" i="10"/>
  <c r="B27" i="10"/>
  <c r="E25" i="10"/>
  <c r="D219" i="10"/>
  <c r="D216" i="10"/>
  <c r="H214" i="10"/>
  <c r="B213" i="10"/>
  <c r="D193" i="10"/>
  <c r="B190" i="10"/>
  <c r="E188" i="10"/>
  <c r="D185" i="10"/>
  <c r="H176" i="10"/>
  <c r="B175" i="10"/>
  <c r="E173" i="10"/>
  <c r="H163" i="10"/>
  <c r="B162" i="10"/>
  <c r="E160" i="10"/>
  <c r="H147" i="10"/>
  <c r="B146" i="10"/>
  <c r="E144" i="10"/>
  <c r="D143" i="10"/>
  <c r="B141" i="10"/>
  <c r="E139" i="10"/>
  <c r="D126" i="10"/>
  <c r="E110" i="10"/>
  <c r="D107" i="10"/>
  <c r="D92" i="10"/>
  <c r="H89" i="10"/>
  <c r="E87" i="10"/>
  <c r="D83" i="10"/>
  <c r="H77" i="10"/>
  <c r="B68" i="10"/>
  <c r="B67" i="10"/>
  <c r="E65" i="10"/>
  <c r="D62" i="10"/>
  <c r="B48" i="10"/>
  <c r="D35" i="10"/>
  <c r="E28" i="10"/>
  <c r="D25" i="10"/>
  <c r="B219" i="10"/>
  <c r="B193" i="10"/>
  <c r="B143" i="10"/>
  <c r="B126" i="10"/>
  <c r="B107" i="10"/>
  <c r="B83" i="10"/>
  <c r="B62" i="10"/>
  <c r="B25" i="10"/>
  <c r="H217" i="10"/>
  <c r="H36" i="10"/>
  <c r="D173" i="10"/>
  <c r="E163" i="10"/>
  <c r="D144" i="10"/>
  <c r="D110" i="10"/>
  <c r="D87" i="10"/>
  <c r="E77" i="10"/>
  <c r="D65" i="10"/>
  <c r="E49" i="10"/>
  <c r="D28" i="10"/>
  <c r="H108" i="10"/>
  <c r="B216" i="10"/>
  <c r="B185" i="10"/>
  <c r="B92" i="10"/>
  <c r="B35" i="10"/>
  <c r="B9" i="10"/>
  <c r="D9" i="10"/>
  <c r="E214" i="10"/>
  <c r="D188" i="10"/>
  <c r="E176" i="10"/>
  <c r="D160" i="10"/>
  <c r="E147" i="10"/>
  <c r="D139" i="10"/>
  <c r="E89" i="10"/>
  <c r="E30" i="10"/>
  <c r="H9" i="10"/>
  <c r="H85" i="10"/>
  <c r="H26" i="10"/>
  <c r="E9" i="10"/>
  <c r="H8" i="10"/>
  <c r="B8" i="10"/>
  <c r="D8" i="10"/>
  <c r="E8" i="10"/>
  <c r="B272" i="10"/>
  <c r="D272" i="10" a="1"/>
  <c r="D272" i="10" s="1"/>
  <c r="B6" i="10"/>
  <c r="E6" i="10"/>
  <c r="D6" i="10"/>
  <c r="B273" i="10"/>
  <c r="B271" i="10"/>
  <c r="D244" i="10"/>
  <c r="H242" i="10"/>
  <c r="B241" i="10"/>
  <c r="E236" i="10"/>
  <c r="H232" i="10"/>
  <c r="B231" i="10"/>
  <c r="E229" i="10"/>
  <c r="D225" i="10"/>
  <c r="B244" i="10"/>
  <c r="E242" i="10"/>
  <c r="D236" i="10"/>
  <c r="H234" i="10"/>
  <c r="E232" i="10"/>
  <c r="D229" i="10"/>
  <c r="B225" i="10"/>
  <c r="D242" i="10"/>
  <c r="B236" i="10"/>
  <c r="E234" i="10"/>
  <c r="D232" i="10"/>
  <c r="B229" i="10"/>
  <c r="E226" i="10"/>
  <c r="D270" i="10" a="1"/>
  <c r="D270" i="10" s="1"/>
  <c r="B242" i="10"/>
  <c r="E240" i="10"/>
  <c r="D234" i="10"/>
  <c r="H233" i="10"/>
  <c r="B232" i="10"/>
  <c r="E230" i="10"/>
  <c r="D226" i="10"/>
  <c r="B270" i="10"/>
  <c r="D240" i="10"/>
  <c r="H235" i="10"/>
  <c r="B234" i="10"/>
  <c r="E233" i="10"/>
  <c r="D230" i="10"/>
  <c r="B226" i="10"/>
  <c r="H241" i="10"/>
  <c r="B240" i="10"/>
  <c r="E235" i="10"/>
  <c r="D233" i="10"/>
  <c r="H231" i="10"/>
  <c r="B230" i="10"/>
  <c r="E227" i="10"/>
  <c r="H244" i="10"/>
  <c r="E241" i="10"/>
  <c r="D235" i="10"/>
  <c r="B233" i="10"/>
  <c r="E231" i="10"/>
  <c r="D227" i="10"/>
  <c r="E244" i="10"/>
  <c r="D231" i="10"/>
  <c r="E225" i="10"/>
  <c r="B5" i="10"/>
  <c r="E7" i="10"/>
  <c r="B235" i="10"/>
  <c r="D7" i="10"/>
  <c r="D273" i="10" a="1"/>
  <c r="D273" i="10" s="1"/>
  <c r="B7" i="10"/>
  <c r="H229" i="10"/>
  <c r="E4" i="10"/>
  <c r="H236" i="10"/>
  <c r="D241" i="10"/>
  <c r="D4" i="10"/>
  <c r="D271" i="10" a="1"/>
  <c r="D271" i="10" s="1"/>
  <c r="B227" i="10"/>
  <c r="B4" i="10"/>
  <c r="E5" i="10"/>
  <c r="H7" i="10"/>
  <c r="D5" i="10"/>
  <c r="H249" i="10"/>
  <c r="H246" i="10"/>
  <c r="D246" i="10" a="1"/>
  <c r="D246" i="10" s="1"/>
  <c r="B260" i="10"/>
  <c r="B246" i="10"/>
  <c r="D249" i="10" a="1"/>
  <c r="D249" i="10" s="1"/>
  <c r="D260" i="10" a="1"/>
  <c r="D260" i="10" s="1"/>
  <c r="D245" i="10" a="1"/>
  <c r="D245" i="10" s="1"/>
  <c r="B245" i="10"/>
  <c r="H262" i="10" l="1"/>
  <c r="H267" i="10" s="1"/>
  <c r="H222" i="10" l="1"/>
  <c r="H266" i="10" s="1"/>
  <c r="H269" i="10" l="1"/>
  <c r="H273" i="10" l="1"/>
  <c r="H271" i="10"/>
  <c r="H270" i="10"/>
  <c r="H272" i="10"/>
  <c r="B261" i="10"/>
  <c r="H274" i="10" l="1"/>
  <c r="H276" i="10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el2" description="Verbinding maken met de query Tabel2 in de werkmap." type="5" refreshedVersion="0" background="1">
    <dbPr connection="Provider=Microsoft.Mashup.OleDb.1;Data Source=$Workbook$;Location=Tabel2;Extended Properties=&quot;&quot;" command="SELECT * FROM [Tabel2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<sst xmlns="http://schemas.openxmlformats.org/spreadsheetml/2006/main" count="1504" uniqueCount="625">
  <si>
    <t>OMSCHRIJVING</t>
  </si>
  <si>
    <t>EENHEID</t>
  </si>
  <si>
    <t>SUBTOTAAL A</t>
  </si>
  <si>
    <t>TOTAAL EXCL. BTW</t>
  </si>
  <si>
    <t>De Inschrijver(s)</t>
  </si>
  <si>
    <t>a)</t>
  </si>
  <si>
    <t>(handtekening + datum)</t>
  </si>
  <si>
    <t>SUBTOTAAL B</t>
  </si>
  <si>
    <t>EUR</t>
  </si>
  <si>
    <t>Opstellen conserverings/-slijtlaag advies</t>
  </si>
  <si>
    <t>Opstellen conserveringsadvies</t>
  </si>
  <si>
    <t>m1</t>
  </si>
  <si>
    <t>m2</t>
  </si>
  <si>
    <t>stk</t>
  </si>
  <si>
    <t>Herstel betonwerk</t>
  </si>
  <si>
    <t>Vervangen conservering stalen (rol)oplegging</t>
  </si>
  <si>
    <t>Reinigen</t>
  </si>
  <si>
    <t>Bijkomende werkzaamheden</t>
  </si>
  <si>
    <t>Herstel leuningwerk</t>
  </si>
  <si>
    <t>Controleren en herstellen bevestigingsmiddelen</t>
  </si>
  <si>
    <t>Verwijderen en afvoeren begroeiing rondom brug</t>
  </si>
  <si>
    <t>Opstellen opleverdossier</t>
  </si>
  <si>
    <t>Vervangen verlichting</t>
  </si>
  <si>
    <t>Vervangen armatuur</t>
  </si>
  <si>
    <t>Conserveren stalen (rol)oplegging</t>
  </si>
  <si>
    <t>Aankondigingsborden</t>
  </si>
  <si>
    <t>Opstellen tijdschema</t>
  </si>
  <si>
    <t xml:space="preserve">Opstellen ProjectKwaliteitsPlan (PKP) </t>
  </si>
  <si>
    <t>Opstellen werk- en keuringsplan</t>
  </si>
  <si>
    <t>Opstellen hijs- en demontageplan</t>
  </si>
  <si>
    <t>Verzekeringen</t>
  </si>
  <si>
    <t>Opstellen VGM-plan</t>
  </si>
  <si>
    <t>PARA-
GRAAF</t>
  </si>
  <si>
    <t>HOEVEELHEID
RESULTAATS-
VERPLICHTING</t>
  </si>
  <si>
    <t>PRIJS PER EENHEID
IN EURO</t>
  </si>
  <si>
    <t>TOTAALBEDRAG
IN EURO</t>
  </si>
  <si>
    <t>TOTAALBLAD OVERKOEPELENDE KOSTEN</t>
  </si>
  <si>
    <t>TOTALEN</t>
  </si>
  <si>
    <t>1.</t>
  </si>
  <si>
    <t>Inleiding</t>
  </si>
  <si>
    <t>2.4</t>
  </si>
  <si>
    <t>Uitvoeringseisen en administratieve bepalingen</t>
  </si>
  <si>
    <t>2.4.7</t>
  </si>
  <si>
    <t>2.4.8</t>
  </si>
  <si>
    <t>2.4.13</t>
  </si>
  <si>
    <t>Verkeersmaatregelen en omleidingen</t>
  </si>
  <si>
    <t>2.4.31</t>
  </si>
  <si>
    <t>2.4.33</t>
  </si>
  <si>
    <t>Inrichten werkterrein(nen)</t>
  </si>
  <si>
    <t>2.5.1</t>
  </si>
  <si>
    <t>3.1</t>
  </si>
  <si>
    <t>3.2</t>
  </si>
  <si>
    <t>3.5</t>
  </si>
  <si>
    <t>3.6</t>
  </si>
  <si>
    <t>3.7</t>
  </si>
  <si>
    <t>3.8</t>
  </si>
  <si>
    <t>3.9</t>
  </si>
  <si>
    <t>3.10</t>
  </si>
  <si>
    <t>Opruimen werkterrein(nen)</t>
  </si>
  <si>
    <t>3.12</t>
  </si>
  <si>
    <t>3.11</t>
  </si>
  <si>
    <t>3.15</t>
  </si>
  <si>
    <t>opgesteld door:</t>
  </si>
  <si>
    <t>S. Hulleman</t>
  </si>
  <si>
    <t>gecontroleerd door:</t>
  </si>
  <si>
    <t>J. Rutten</t>
  </si>
  <si>
    <t>B. Hoogma</t>
  </si>
  <si>
    <t>datum</t>
  </si>
  <si>
    <t>E. Schriever</t>
  </si>
  <si>
    <t>status</t>
  </si>
  <si>
    <t>Documentnr.</t>
  </si>
  <si>
    <t>A. Jansen</t>
  </si>
  <si>
    <t>versie</t>
  </si>
  <si>
    <t>beveiligen</t>
  </si>
  <si>
    <t>beveiliging opheffen</t>
  </si>
  <si>
    <t>Ctrl+n</t>
  </si>
  <si>
    <t>update voettekst</t>
  </si>
  <si>
    <t>Ctrl+m</t>
  </si>
  <si>
    <t>Behorende bij het inschrijvingsbiljet met kenmerk Xxx.100-012</t>
  </si>
  <si>
    <t>Hier aanpassen  tekst</t>
  </si>
  <si>
    <t>2.4.34</t>
  </si>
  <si>
    <t>Veiligheids-,  Gezondheids- en Milieuplan (VGM-plan)</t>
  </si>
  <si>
    <t>-</t>
  </si>
  <si>
    <t>A. Schoterman</t>
  </si>
  <si>
    <t>2e</t>
  </si>
  <si>
    <t>3e</t>
  </si>
  <si>
    <t>4e</t>
  </si>
  <si>
    <t>Kosten voor onderstaande paragrafen zijn overkoepelend voor het gehele werk, tenzij anders vermeld</t>
  </si>
  <si>
    <t>Kosten voor onderstaande paragrafen zijn overkoepelend, die gelden voor een contractduur van 2 jaar</t>
  </si>
  <si>
    <t>Opstellen en leveren as-built dossier</t>
  </si>
  <si>
    <t>inhoudsopgave</t>
  </si>
  <si>
    <t>Ctrl+j</t>
  </si>
  <si>
    <t>Specificatie van de inschrijfsom bestek Xxx.100</t>
  </si>
  <si>
    <t>5e</t>
  </si>
  <si>
    <t>Namen inschrijvers</t>
  </si>
  <si>
    <t>Laagste inschrijving</t>
  </si>
  <si>
    <t>Ranking Beoordeling</t>
  </si>
  <si>
    <t>1e inschrijver</t>
  </si>
  <si>
    <t>2e inschrijver</t>
  </si>
  <si>
    <t>3e inschrijver</t>
  </si>
  <si>
    <t>4e inschrijver</t>
  </si>
  <si>
    <t>5e inschrijver</t>
  </si>
  <si>
    <t>CATAGORIE</t>
  </si>
  <si>
    <t>Toepassen aankondigingsborden wegverkeer</t>
  </si>
  <si>
    <t>Toepassen aankondigingsborden scheepvaartverkeer</t>
  </si>
  <si>
    <t>Toepassen verkeersmaatregelen scheepvaart</t>
  </si>
  <si>
    <t>Toepassen verkeersmaatregelen wegverkeer</t>
  </si>
  <si>
    <t>1-3 dag</t>
  </si>
  <si>
    <t>3-5 dag</t>
  </si>
  <si>
    <t>Toepassen verkeersmaatregelen klein (schrikhek, pilonnen e.d.)</t>
  </si>
  <si>
    <t>Toepassen verkeersmaatregelen brug fiets/voetgangers, gedeeltelijke afzetting zonder omleiding -- &gt;3-5dag</t>
  </si>
  <si>
    <t>Toepassen verkeersmaatregelen brug alle verkeer, gehele afzetting met omleiding -- &gt;1-3 dag(en)</t>
  </si>
  <si>
    <t>Toepassen verkeersmaatregelen brug alle verkeer, halve rijbaan afzetting -- &gt;1-3 dag(en)</t>
  </si>
  <si>
    <t>Toepassen verkeersmaatregelen brug alle verkeer, halve rijbaan afzetting met verkeersregelaars -- &gt;1-3 dag(en)</t>
  </si>
  <si>
    <t>Toepassen verkeersmaatregelen brug alle verkeer, afzetting fiets/voetpad -- &gt;1-3 dag(en)</t>
  </si>
  <si>
    <t>Toepassen verkeersmaatregelen brug fiets/voetgangers, gehele afzetting met omleiding -- &gt;1-3 dag(en)</t>
  </si>
  <si>
    <t>Toepassen verkeersmaatregelen brug fiets/voetgangers, gedeeltelijke afzetting zonder omleiding -- &gt;1-3 dag(en)</t>
  </si>
  <si>
    <t>Toepassen verkeersmaatregelen brug fiets/voetgangers, gehele afzetting met omleiding -- &gt;3-5 dagen</t>
  </si>
  <si>
    <t>Toepassen verkeersmaatregelen brug alle verkeer, afzetting fiets/voetpad -- &gt;3-5 dagen</t>
  </si>
  <si>
    <t>Toepassen verkeersmaatregelen brug alle verkeer, halve rijbaan afzetting met verkeersregelaars -- &gt;3-5 dagen</t>
  </si>
  <si>
    <t>Toepassen verkeersmaatregelen brug alle verkeer, halve rijbaan afzetting -- &gt;3-5 dagen</t>
  </si>
  <si>
    <t>Toepassen verkeersmaatregelen brug alle verkeer, gehele afzetting met omleiding -- &gt;3-5 dagen</t>
  </si>
  <si>
    <t>Pers.</t>
  </si>
  <si>
    <t>Inzet(ten) van verkeersregelaar(s) -- &gt;3-5 dagen</t>
  </si>
  <si>
    <t>Inzet(ten) van verkeersregelaar(s) -- &gt;1-3 dag(en)</t>
  </si>
  <si>
    <t>Toepassen verkeersmaatregelen brug fiets/voetgangers, gehele afzetting zonder omleiding -- &gt;1-3 dag(en)</t>
  </si>
  <si>
    <t>Toepassen verkeersmaatregelen brug fiets/voetgangers, gehele afzetting zonder omleiding -- &gt;3-5 dagen</t>
  </si>
  <si>
    <t>Opstellen verkeersplan</t>
  </si>
  <si>
    <t>Herstellen betonwerk (RE) -- 0-1 m2</t>
  </si>
  <si>
    <t>Herstellen betonwerk (RE) -- 1-10 m2</t>
  </si>
  <si>
    <t>Herstellen betonwerk (RT) -- 0-1 m2</t>
  </si>
  <si>
    <t>Herstellen betonwerk (RT) -- 1-10 m2</t>
  </si>
  <si>
    <t>Herstellen betonwerk (RS) -- 0-1 m2</t>
  </si>
  <si>
    <t>Herstellen betonwerk (RS) -- 1-10 m2</t>
  </si>
  <si>
    <t>Vervangen conusvullingen -- 0-10 stk</t>
  </si>
  <si>
    <t>Vervangen conusvullingen -- &gt;10 stk</t>
  </si>
  <si>
    <t>Vervangen ondersabelingen -- 0-10 stk</t>
  </si>
  <si>
    <t>Vervangen ondersabelingen -- &gt;10 stk</t>
  </si>
  <si>
    <t>0-25</t>
  </si>
  <si>
    <t>25-50</t>
  </si>
  <si>
    <t>&gt;50</t>
  </si>
  <si>
    <t>0-1</t>
  </si>
  <si>
    <t>1-10</t>
  </si>
  <si>
    <t>0-10</t>
  </si>
  <si>
    <t>&gt;10</t>
  </si>
  <si>
    <t>Opmerking:</t>
  </si>
  <si>
    <t>Herstel scheurvorming  (I-1) W0,3 -- 0-10 m1</t>
  </si>
  <si>
    <t>Herstel scheurvorming  (I-2a)  W0,3 -- &gt;10 m1</t>
  </si>
  <si>
    <t>Herstel scheurvorming  (I-2a) W0,3 -- 0-10 m1</t>
  </si>
  <si>
    <t>Herstel scheurvorming  (I-1) W0,3 -- &gt;10 m1</t>
  </si>
  <si>
    <t>Conserveren staaloppervlak algemeen -- 0-25 m2</t>
  </si>
  <si>
    <t>Conserveren stalen paalmutsen -- 0-25 stk</t>
  </si>
  <si>
    <t>Conserveren stalen paalmutsen -- 25-50 stk</t>
  </si>
  <si>
    <t>Conserveren stalen paalmutsen -- &gt;50 stk</t>
  </si>
  <si>
    <t>3.3</t>
  </si>
  <si>
    <t>Conserveren (overlagen) stalen onderdelen (in situ)</t>
  </si>
  <si>
    <t>Vervangen conservering houten onderdelen</t>
  </si>
  <si>
    <t>Vervangen conservering houtoppervlak algemeen -- 0-25 m2</t>
  </si>
  <si>
    <t>Vervangen conservering houtoppervlak algemeen -- 25-50 m2</t>
  </si>
  <si>
    <t>Vervangen conservering houtoppervlak algemeen -- &gt;50 m2</t>
  </si>
  <si>
    <t>Vervangen conservering houten leuningwerk -- 0-25 m1</t>
  </si>
  <si>
    <t>Vervangen conservering houten leuningwerk -- 25-50 m1</t>
  </si>
  <si>
    <t>Vervangen conservering houten leuningwerk -- &gt;50 m1</t>
  </si>
  <si>
    <t>Conserveren gehele stalen leuningwerk -- 0-25 m1</t>
  </si>
  <si>
    <t>Conserveren gehele stalen leuningwerk -- 25-50 m1</t>
  </si>
  <si>
    <t>Conserveren gehele stalen leuningwerk -- &gt;50 m1</t>
  </si>
  <si>
    <t>3.4</t>
  </si>
  <si>
    <t>Conserveren betonoppervlak algemeen -- 0-25 m2</t>
  </si>
  <si>
    <t>Leveren en aanbrengen anti-graffiti systeem (SEMI-PERMANENT) -- 0-25 m2</t>
  </si>
  <si>
    <t>Leveren en aanbrengen anti-graffiti systeem (PERMANENT) -- 0-25 m2</t>
  </si>
  <si>
    <t>Conserveren betonnen onderdelen</t>
  </si>
  <si>
    <t>Vervangen conservering stalen onderdelen</t>
  </si>
  <si>
    <t>Vervangen conservering staaloppervlak algemeen -- 0-25 m2</t>
  </si>
  <si>
    <t>Vervangen conservering stalen leuningwerk -- 0-25 m1</t>
  </si>
  <si>
    <t>Vervangen conservering stalen paalmutsen -- 0-25 stk</t>
  </si>
  <si>
    <t>Vervangen conservering stalen paalmutsen -- 25-50 stk</t>
  </si>
  <si>
    <t>Vervangen conservering stalen paalmutsen -- &gt;50 stk</t>
  </si>
  <si>
    <t>Lokaal herstellen slijtlaag algemeen</t>
  </si>
  <si>
    <t>Vervangen slijtlaag op hout -- 0-25 m2</t>
  </si>
  <si>
    <t>Vervangen slijtlaag op staal/GVK  -- 0-25 m2</t>
  </si>
  <si>
    <t>Vervangen slijtlaag op staal/GVK  -- 25-50 m2</t>
  </si>
  <si>
    <t>Vervangen slijtlaag op staal/GVK  -- &gt;50 m2</t>
  </si>
  <si>
    <t>3.7-01</t>
  </si>
  <si>
    <t>2.4.10-01</t>
  </si>
  <si>
    <t>2.4.10-02</t>
  </si>
  <si>
    <t>2.4.10-03</t>
  </si>
  <si>
    <t>2.4.10-04</t>
  </si>
  <si>
    <t>3.1-01</t>
  </si>
  <si>
    <t>3.1-02</t>
  </si>
  <si>
    <t>3.2-01</t>
  </si>
  <si>
    <t>3.3-01</t>
  </si>
  <si>
    <t>3.4-01</t>
  </si>
  <si>
    <t>3.5-01</t>
  </si>
  <si>
    <t>3.6-01</t>
  </si>
  <si>
    <t>Vervangen bitumineuze verhardingen</t>
  </si>
  <si>
    <t>Leveren en aanbrengen flexigoten -- 0-25 m1</t>
  </si>
  <si>
    <t>Leveren en aanbrengen flexigoten -- 25-50 m1</t>
  </si>
  <si>
    <t>0-50</t>
  </si>
  <si>
    <t>50-100</t>
  </si>
  <si>
    <t>&gt;100</t>
  </si>
  <si>
    <t xml:space="preserve">Vervangen voegafdichtingen   </t>
  </si>
  <si>
    <t>Vervangen van kitvoegafdichtingen -- 0-10 m1</t>
  </si>
  <si>
    <t>Vervangen van kitvoegafdichtingen -- 10-25 m1</t>
  </si>
  <si>
    <t>Vervangen van kitvoegafdichtingen -- &gt;25 m1</t>
  </si>
  <si>
    <t>Inzagen asfalt en vullen met rubberbitumen -- 0-10 m1</t>
  </si>
  <si>
    <t>Inzagen asfalt en vullen met rubberbitumen -- 10-25 m1</t>
  </si>
  <si>
    <t>Inzagen asfalt en vullen met rubberbitumen -- &gt;25 m1</t>
  </si>
  <si>
    <t>10-25</t>
  </si>
  <si>
    <t>&gt;25</t>
  </si>
  <si>
    <t>3.8-01</t>
  </si>
  <si>
    <t>3.9-01</t>
  </si>
  <si>
    <t>3.9-02</t>
  </si>
  <si>
    <t>Herstellen elementenverharding -- 0-10 m2</t>
  </si>
  <si>
    <t>Herstellen elementenverharding -- 10-25 m2</t>
  </si>
  <si>
    <t>Herstellen elementenverharding -- &gt;25 m2</t>
  </si>
  <si>
    <t>3.10-01</t>
  </si>
  <si>
    <t>Herstellen uitspoeling</t>
  </si>
  <si>
    <t>Leveren en aanbrengen afdekdoppen leuningwerk</t>
  </si>
  <si>
    <t xml:space="preserve">Herstel metselwerk   </t>
  </si>
  <si>
    <t>Vervangen van beschadigde of ontbrekende metselwerkstenen, incl. voegwerk -- 0-10 m2</t>
  </si>
  <si>
    <t>Vervangen van beschadigde of ontbrekende metselwerkstenen, incl. voegwerk -- 10-25 m2</t>
  </si>
  <si>
    <t>Vervangen van beschadigde of ontbrekende metselwerkstenen, incl. voegwerk -- &gt;25 m2</t>
  </si>
  <si>
    <t>Vervangen voegwerk -- 0-10 m2</t>
  </si>
  <si>
    <t>Vervangen voegwerk -- 10-25 m2</t>
  </si>
  <si>
    <t>Vervangen voegwerk -- &gt;25 m2</t>
  </si>
  <si>
    <t xml:space="preserve">Vervangen dekbeplanking  </t>
  </si>
  <si>
    <t>Vervangen hardhouten dekbeplanking -- 0-25 m2</t>
  </si>
  <si>
    <t>Vervangen composiet dekbeplanking -- 0-25 m2</t>
  </si>
  <si>
    <t>3.11-01</t>
  </si>
  <si>
    <t>3.11-02</t>
  </si>
  <si>
    <t>3.11-03</t>
  </si>
  <si>
    <t>2.4.8-01</t>
  </si>
  <si>
    <t>2.4.8-02</t>
  </si>
  <si>
    <t>2.4.8-03</t>
  </si>
  <si>
    <t>2.4.8-04</t>
  </si>
  <si>
    <t>*</t>
  </si>
  <si>
    <t>2.5.1-01</t>
  </si>
  <si>
    <t>Opstellen garantieverklaringen</t>
  </si>
  <si>
    <t xml:space="preserve">Toepassen afschermvoorzieningen </t>
  </si>
  <si>
    <t>Toepassen boombescherming</t>
  </si>
  <si>
    <t>KLIC-melding inclusief toepassen bescherming K&amp;L</t>
  </si>
  <si>
    <t>Lokaal herstellen conservering staaloppervlak -- 0-10 stk (1 stk = max. 0,2m2)</t>
  </si>
  <si>
    <t>Lokaal herstellen conservering staaloppervlak -- &gt; 10 stk  (1 stk = max. 0,2m2)</t>
  </si>
  <si>
    <t>Vervangen bitumineuze deklaag -- 0-50 m2</t>
  </si>
  <si>
    <t>Vervangen bitumineuze deklaag -- 50-100 m2</t>
  </si>
  <si>
    <t>Vervangen bitumineuze deklaag -- &gt;100 m2</t>
  </si>
  <si>
    <t>Vervangen enkele hardhouten dekplank</t>
  </si>
  <si>
    <t>Herplaatsen muurafdekker</t>
  </si>
  <si>
    <t>Reinigen oppervlak -- 0-25 m2</t>
  </si>
  <si>
    <t>25-100</t>
  </si>
  <si>
    <t>Reinigen oppervlak -- 25-100 m2</t>
  </si>
  <si>
    <t>Reinigen oppervlak --&gt;100 m2</t>
  </si>
  <si>
    <t>Chroom VI / Zware metalen onderzoek -- 0-10 stk</t>
  </si>
  <si>
    <t>Chroom VI / Zware metalen onderzoek -- &gt;10 stk</t>
  </si>
  <si>
    <t>2.5.1-03</t>
  </si>
  <si>
    <t>2.5.1-04</t>
  </si>
  <si>
    <t>Lokaal herstellen bituminieuze deklaag</t>
  </si>
  <si>
    <t>Opstellen verkeersplan met omleiding</t>
  </si>
  <si>
    <t>h</t>
  </si>
  <si>
    <t>CIVIELTECHNISCHE KUNSTWERKEN</t>
  </si>
  <si>
    <t>T. Visser</t>
  </si>
  <si>
    <t>Wateractiviteit meldingsplichtig</t>
  </si>
  <si>
    <t>Wateractiviteit vergunningsplichtig</t>
  </si>
  <si>
    <t>Aanvraag om een omgevingsvergunning en sloopactiviteit</t>
  </si>
  <si>
    <t>* De kosten voor deze paragraaf zijn overkoepelend, die gelden voor een contractduur van 4 jaar</t>
  </si>
  <si>
    <t>Kosten voor onderstaande paragrafen zijn overkoepelend, die gelden voor een contractduur van 4 jaar</t>
  </si>
  <si>
    <t>VAR.</t>
  </si>
  <si>
    <t>-- Vrij invulbaar --</t>
  </si>
  <si>
    <t>100.01</t>
  </si>
  <si>
    <t>100.02</t>
  </si>
  <si>
    <t>100.03</t>
  </si>
  <si>
    <t>100.04</t>
  </si>
  <si>
    <t xml:space="preserve">Uitvoeringskosten (van subtotaal A) </t>
  </si>
  <si>
    <t>TOTAAL OVERKOEPELENDE KOSTEN</t>
  </si>
  <si>
    <t>OVERKOEPELENDE KOSTEN</t>
  </si>
  <si>
    <t>%</t>
  </si>
  <si>
    <t>Leveren en aanbrengen flexigoten -- &gt;50 m1</t>
  </si>
  <si>
    <t>Reinigen goten inclusief hwa -- &gt;50 m2</t>
  </si>
  <si>
    <t>Reiningen goten inclusief hwa -- 0-50 m1</t>
  </si>
  <si>
    <t>A1</t>
  </si>
  <si>
    <t>A2</t>
  </si>
  <si>
    <t>Jaar</t>
  </si>
  <si>
    <t>https://opendata.cbs.nl/#/CBS/nl/dataset/84538NED/table</t>
  </si>
  <si>
    <t>prijsindex</t>
  </si>
  <si>
    <t>Prijsindex volgens tabel 4213 Bruggen en tunnels; bouw van bruggen en tunnels</t>
  </si>
  <si>
    <t>1e indexering</t>
  </si>
  <si>
    <t>2e indexering</t>
  </si>
  <si>
    <t>3e indexering</t>
  </si>
  <si>
    <t>4e indexering</t>
  </si>
  <si>
    <t>5e indexering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</si>
  <si>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</si>
  <si>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</si>
  <si>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</si>
  <si>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</si>
  <si>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</si>
  <si>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</si>
  <si>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</si>
  <si>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</si>
  <si>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</si>
  <si>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</si>
  <si>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</si>
  <si>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</si>
  <si>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Melding wateractiviteit</t>
  </si>
  <si>
    <t>Toepassen sonderingen (2 stuks)</t>
  </si>
  <si>
    <t>x</t>
  </si>
  <si>
    <t>0-1 dag</t>
  </si>
  <si>
    <t>Toepassen verkeersmaatregelen brug alle verkeer, gehele afzetting met omleiding -- 0-1 dag</t>
  </si>
  <si>
    <t>Toepassen verkeersmaatregelen brug alle verkeer, halve rijbaan afzetting -- 0-1 dag</t>
  </si>
  <si>
    <t>Toepassen verkeersmaatregelen brug alle verkeer, halve rijbaan afzetting met verkeersregelaars -- 0-1 dag</t>
  </si>
  <si>
    <t>Toepassen verkeersmaatregelen brug alle verkeer, afzetting fiets/voetpad -- 0-1 dag</t>
  </si>
  <si>
    <t>Toepassen verkeersmaatregelen brug fiets/voetgangers, gehele afzetting met omleiding -- 0-1 dag</t>
  </si>
  <si>
    <t>Toepassen verkeersmaatregelen brug fiets/voetgangers, gedeeltelijke afzetting zonder omleiding -- 0-1 dag</t>
  </si>
  <si>
    <t>Toepassen verkeersmaatregelen brug fiets/voetgangers, gehele afzetting zonder omleiding -- 0-1 dag</t>
  </si>
  <si>
    <t>Inzet(ten) van verkeersregelaar(s) -- 0-1 dag</t>
  </si>
  <si>
    <t>2.4.10</t>
  </si>
  <si>
    <t>3.2-02</t>
  </si>
  <si>
    <t>3.2-03</t>
  </si>
  <si>
    <t>3.2-04</t>
  </si>
  <si>
    <t>3.2-05</t>
  </si>
  <si>
    <t>3.2-06</t>
  </si>
  <si>
    <t>3.2-07</t>
  </si>
  <si>
    <t>3.2-08</t>
  </si>
  <si>
    <t>3.2-09</t>
  </si>
  <si>
    <t>3.2-13</t>
  </si>
  <si>
    <t>3.2-14</t>
  </si>
  <si>
    <t>3.2-15</t>
  </si>
  <si>
    <t>Afkloppen betonoppervlakken, vastleggen te repareren locaties en vaststellen classificatie betonschade(s) -- 0-50 m2</t>
  </si>
  <si>
    <t>Afkloppen betonoppervlakken, vastleggen te repareren locaties en vaststellen classificatie betonschade(s) -- 50-100 m2</t>
  </si>
  <si>
    <t>Afkloppen betonoppervlakken, vastleggen te repareren locaties en vaststellen classificatie betonschade(s) -- &gt;100 m2</t>
  </si>
  <si>
    <t>3.3-02</t>
  </si>
  <si>
    <t>3.3-03</t>
  </si>
  <si>
    <t>3.3-04</t>
  </si>
  <si>
    <t>Conserveren staaloppervlak algemeen -- 25-100 m2</t>
  </si>
  <si>
    <t>3.3-05</t>
  </si>
  <si>
    <t>Conserveren staaloppervlak algemeen -- &gt;100 m2</t>
  </si>
  <si>
    <t>3.3-06</t>
  </si>
  <si>
    <t>3.3-07</t>
  </si>
  <si>
    <t>3.3-08</t>
  </si>
  <si>
    <t>3.3-09</t>
  </si>
  <si>
    <t>3.4-02</t>
  </si>
  <si>
    <t>Vervangen conservering staaloppervlak algemeen -- 25-100 m2</t>
  </si>
  <si>
    <t>3.4-03</t>
  </si>
  <si>
    <t>Vervangen conservering staaloppervlak algemeen -- &gt;100 m2</t>
  </si>
  <si>
    <t>3.4-04</t>
  </si>
  <si>
    <t>Vervangen conservering stalen leuningwerk -- 25-100 m1</t>
  </si>
  <si>
    <t>Vervangen conservering stalen leuningwerk -- &gt;100 m1</t>
  </si>
  <si>
    <t>3.5-02</t>
  </si>
  <si>
    <t>3.5-03</t>
  </si>
  <si>
    <t>3.5-04</t>
  </si>
  <si>
    <t>3.5-05</t>
  </si>
  <si>
    <t>3.5-06</t>
  </si>
  <si>
    <t>3.6-02</t>
  </si>
  <si>
    <t>Conserveren betonoppervlak algemeen -- 25-100 m2</t>
  </si>
  <si>
    <t>3.6-03</t>
  </si>
  <si>
    <t>Conserveren betonoppervlak algemeen -- &gt;100 m2</t>
  </si>
  <si>
    <t>Leveren en aanbrengen anti-graffiti systeem (SEMI-PERMANENT) -- 25-100 m2</t>
  </si>
  <si>
    <t>Leveren en aanbrengen anti-graffiti systeem (SEMI-PERMANENT) -- &gt;100 m2</t>
  </si>
  <si>
    <t>Leveren en aanbrengen anti-graffiti systeem (PERMANENT) -- 25-100 m2</t>
  </si>
  <si>
    <t>Leveren en aanbrengen anti-graffiti systeem (PERMANENT) -- &gt;100 m2</t>
  </si>
  <si>
    <t>3.7-02</t>
  </si>
  <si>
    <t>Vervangen slijtlaag op beton -- 25-100 m2</t>
  </si>
  <si>
    <t>Vervangen slijtlaag op beton -- &gt;100 m2</t>
  </si>
  <si>
    <t>Vervangen slijtlaag op hout -- 25-100 m2</t>
  </si>
  <si>
    <t>Vervangen slijtlaag op hout -- &gt;100 m2</t>
  </si>
  <si>
    <t>Vervangen slijtlaag op staal  -- 0-25 m2</t>
  </si>
  <si>
    <t>Vervangen slijtlaag op staal  -- 25-100 m2</t>
  </si>
  <si>
    <t>Vervangen slijtlaag op staal  -- &gt;100 m2</t>
  </si>
  <si>
    <t>3.8-02</t>
  </si>
  <si>
    <t>Vervangen bitumineuze voegovergangen</t>
  </si>
  <si>
    <t>Vervangen voegovergangconstructie</t>
  </si>
  <si>
    <t>50-250</t>
  </si>
  <si>
    <t>&gt;250</t>
  </si>
  <si>
    <t xml:space="preserve">Vervangen van afdichtingsprofielen voegprofielen -- 0-10 m1 </t>
  </si>
  <si>
    <t>Vervangen van afdichtingsprofielen voegprofielen -- 10-25 m1</t>
  </si>
  <si>
    <t>Vervangen van afdichtingsprofielen voegprofielen -- &gt;25 m1</t>
  </si>
  <si>
    <t>3.10-02</t>
  </si>
  <si>
    <t>Leveren en aanbrengen halfverharding  -- 0-1 m3</t>
  </si>
  <si>
    <t>m3</t>
  </si>
  <si>
    <t>3.12-01</t>
  </si>
  <si>
    <t>3.12-02</t>
  </si>
  <si>
    <t>Vervangen hardhouten dekbeplanking -- 25-100 m2</t>
  </si>
  <si>
    <t>3.12-03</t>
  </si>
  <si>
    <t>Vervangen hardhouten dekbeplanking -- &gt;100 m2</t>
  </si>
  <si>
    <t>Vervangen composiet dekbeplanking -- 25-100 m2</t>
  </si>
  <si>
    <t>Vervangen composiet dekbeplanking -- &gt;100 m2</t>
  </si>
  <si>
    <t>&lt;50 m2</t>
  </si>
  <si>
    <t>50-150 m2</t>
  </si>
  <si>
    <t>&gt;150 m2</t>
  </si>
  <si>
    <t>Verwijderen graffiti --- 0-1 m2</t>
  </si>
  <si>
    <t>Verwijderen graffiti --- 25-100 m2</t>
  </si>
  <si>
    <t>Verwijderen graffiti --- &gt;100 m2</t>
  </si>
  <si>
    <t>Leveren en aanbrengen schrikhekken, dubbele plank 2m1</t>
  </si>
  <si>
    <t xml:space="preserve">Vervangen aluminium bochtschild BB14 - 800x250mm </t>
  </si>
  <si>
    <t xml:space="preserve">Leveren en aanbrengen halfverharding </t>
  </si>
  <si>
    <t xml:space="preserve">Leveren en aanbrengen voetplaten inclusief </t>
  </si>
  <si>
    <t>Vervangen ankers --- 0-25 stuks</t>
  </si>
  <si>
    <t>Vervangen ankers --- 25-100 stuks</t>
  </si>
  <si>
    <t>Vervangen ankers --- &gt;100 stuks</t>
  </si>
  <si>
    <t>Leveren en aanbrengen paalmuts</t>
  </si>
  <si>
    <t>Opstellen en leveren as-built dossier per object</t>
  </si>
  <si>
    <t>A3</t>
  </si>
  <si>
    <t> voorwaarden afspreken (zoals prijs, kwaliteit, hoeveelheid en levertijd) waaronder de opdrachten (nadere overeenkomsten) zullen worden gegund.</t>
  </si>
  <si>
    <t xml:space="preserve">Algemene kosten (van subtotaal A) </t>
  </si>
  <si>
    <t>Winst (van subtotaal A)</t>
  </si>
  <si>
    <t xml:space="preserve">Risico (van subtotaal A) </t>
  </si>
  <si>
    <t>4.0</t>
  </si>
  <si>
    <t>Stelpost</t>
  </si>
  <si>
    <t>4.1</t>
  </si>
  <si>
    <t>Toepassen Wet kwaliteitsborging 2.17.3 f -GK 1 incl. inzet kwaliteitsborger</t>
  </si>
  <si>
    <t>De hoeveelheden zijn fictief weergegeven, de werkelijke hoeveelheden en werkzaamheden worden met nadere overeenkomsten/deelopdrachten vastgesteld tijdens de looptijd van het contract</t>
  </si>
  <si>
    <t>Onvoorziene werkzaamheden (Deelopdrachten)</t>
  </si>
  <si>
    <t>Toepassen bereikbaarheidsvoorzieningen</t>
  </si>
  <si>
    <t>inclusief omzetten</t>
  </si>
  <si>
    <t>Groot onderhoud in uitvoering 2024</t>
  </si>
  <si>
    <t>99-01</t>
  </si>
  <si>
    <r>
      <rPr>
        <i/>
        <sz val="10"/>
        <color rgb="FFFF0000"/>
        <rFont val="Arial"/>
        <family val="2"/>
      </rPr>
      <t>VAR.</t>
    </r>
    <r>
      <rPr>
        <i/>
        <sz val="10"/>
        <rFont val="Arial"/>
        <family val="2"/>
      </rPr>
      <t xml:space="preserve"> -&gt; De kosten zijn variabel en specifiek per object, dit betreffen €1 posten. De PPE bij tabblad WERKZAAMHEDEN in kolom (F) hoeveelheid resultaatsverplichting invlullen.</t>
    </r>
  </si>
  <si>
    <t>BR0529 Bietenbrug Zwanenburg</t>
  </si>
  <si>
    <t>BR0518 Brug Park-Zwanenburg-Osdorp</t>
  </si>
  <si>
    <t>BR0129 Meerbrug Abbenes-Vredeburg</t>
  </si>
  <si>
    <t>BR0130 Brug Oude Wetering Weteringbrug</t>
  </si>
  <si>
    <t>BR0180 Hillegommerbrug Beinsdorp</t>
  </si>
  <si>
    <t>BR0184 Lisserbrug Lisserbroek</t>
  </si>
  <si>
    <t>BR0190 Bennebroekerbrug Zwaanshoek</t>
  </si>
  <si>
    <t>BR0373 Brug Halfweg Zwanenburg</t>
  </si>
  <si>
    <t>BR0374 Weerenbrug Zwanenburg</t>
  </si>
  <si>
    <t>BR0384 Lijnderbrug Lijnden</t>
  </si>
  <si>
    <t>BR0391 Vijfhuizerbrug Vijfhuizen</t>
  </si>
  <si>
    <t>BR0426 Sloterbrug Badhoevendorp</t>
  </si>
  <si>
    <t>Reinigen oppervlak -- 100-500 m2</t>
  </si>
  <si>
    <t>100-500</t>
  </si>
  <si>
    <t>&gt;500</t>
  </si>
  <si>
    <t>Maartegel afstemmen met opdrachtgever</t>
  </si>
  <si>
    <t>99-02</t>
  </si>
  <si>
    <t>99-03</t>
  </si>
  <si>
    <t>99-04</t>
  </si>
  <si>
    <t>99-05</t>
  </si>
  <si>
    <t>99-06</t>
  </si>
  <si>
    <t>99-07</t>
  </si>
  <si>
    <t>99-08</t>
  </si>
  <si>
    <t>99-09</t>
  </si>
  <si>
    <t>99-10</t>
  </si>
  <si>
    <t>99-11</t>
  </si>
  <si>
    <t>99-12</t>
  </si>
  <si>
    <t>99-13</t>
  </si>
  <si>
    <t>99-14</t>
  </si>
  <si>
    <t>99-15</t>
  </si>
  <si>
    <t>99-16</t>
  </si>
  <si>
    <t>99-17</t>
  </si>
  <si>
    <t>99-18</t>
  </si>
  <si>
    <t>99-19</t>
  </si>
  <si>
    <t>99-20</t>
  </si>
  <si>
    <t>99-21</t>
  </si>
  <si>
    <t>99-22</t>
  </si>
  <si>
    <t>99-23</t>
  </si>
  <si>
    <t>99-24</t>
  </si>
  <si>
    <t>99-25</t>
  </si>
  <si>
    <t>99-26</t>
  </si>
  <si>
    <t>99-27</t>
  </si>
  <si>
    <t>99-28</t>
  </si>
  <si>
    <t>99-29</t>
  </si>
  <si>
    <t>99-30</t>
  </si>
  <si>
    <t>Aanpassen toegangsluik, aanbrengen gasgeveerde cilinders</t>
  </si>
  <si>
    <t>Leveren en aanbrengen stalen leuningwerk</t>
  </si>
  <si>
    <t>Toepassen bereikbaarheidsvoorzieningen hoogwerker og</t>
  </si>
  <si>
    <t>De-/monteren, vervoeren leuningwerk retour "shop", inclusief plaatsen tijdelijk leuningwerk</t>
  </si>
  <si>
    <t>houtenkozijnen brugw.huisje</t>
  </si>
  <si>
    <t>Vervangen slagboom</t>
  </si>
  <si>
    <t>Leveren en aanbrengen wegmarkering belijning, betreft thermoplast --- 0-50 m1</t>
  </si>
  <si>
    <t>Leveren en aanbrengen wegmarkering belijning, betreft thermoplast --- 50-250 m1</t>
  </si>
  <si>
    <t>Leveren en aanbrengen wegmarkering belijning, betreft thermoplast --- &gt;250 m1</t>
  </si>
  <si>
    <t>0-5</t>
  </si>
  <si>
    <t>Leveren en aanbrengen wegmarkering figuur fiets, betreft thermoplast --- 0-5 stuks</t>
  </si>
  <si>
    <t>Leveren en aanbrengen wegmarkering figuur pijl, betreft thermoplast --- 0-5 stuks</t>
  </si>
  <si>
    <t>Gegevens verwerken in het logboek</t>
  </si>
  <si>
    <t>3.15-01</t>
  </si>
  <si>
    <t>Reinigen geheel object klein (inclusief goten en hwa)</t>
  </si>
  <si>
    <t>Reinigen geheel object midden (inclusief goten en hwa)</t>
  </si>
  <si>
    <t>Reinigen geheel object groot (inclusief goten en hwa)</t>
  </si>
  <si>
    <t>Afstellen van onderdelen</t>
  </si>
  <si>
    <t>Inspectie, testen en rapportage per locatie van aanwezige functies</t>
  </si>
  <si>
    <t>Elektrotechniek: CCTV-systeem videobewaking</t>
  </si>
  <si>
    <t>ALGEMEEN GELDENDE EISEN en WERKZAAMHEDEN</t>
  </si>
  <si>
    <t>WERKZAAMHEDEN CIVIEL</t>
  </si>
  <si>
    <t>Werktuigbouw: Hoofddraagconstructie, beweegbaar deel</t>
  </si>
  <si>
    <t>Werktuigbouw: Hoofddraaipunt, draaipunten</t>
  </si>
  <si>
    <t>WERKZAAMHEDEN WERKTUIGBOUW en ELEKTROTECHNISCH</t>
  </si>
  <si>
    <t>Reinigen bebording/bewegwijzering -- 10-25 stuks</t>
  </si>
  <si>
    <t>Reinigen bebording/bewegwijzering -- &gt;25 stuks</t>
  </si>
  <si>
    <t>Reinigen bebording/bewegwijzering -- 0-10 stuks</t>
  </si>
  <si>
    <t>Werktuigbouw: Aandrijving en bewegingswerk, elektromechanisch</t>
  </si>
  <si>
    <t>Werktuigbouw: Grendelintichting</t>
  </si>
  <si>
    <t>Elektrotechniek: Aarding- en bliksembeveiligingsinstallatie</t>
  </si>
  <si>
    <t>Elektrotechniek: Afsluitboominstallatie</t>
  </si>
  <si>
    <t>Elektrotechniek: Bedienings- en besturingssysteem incl. binnenverlichting</t>
  </si>
  <si>
    <t>Elektrotechniek: Laagspanningsinstallatie</t>
  </si>
  <si>
    <t>Elektrotechniek: Marifooninstallatie</t>
  </si>
  <si>
    <t>Elektrotechniek: Omroepinstallatie</t>
  </si>
  <si>
    <t>Elektrotechniek: Telefooninstallatie, data transport</t>
  </si>
  <si>
    <t>Elektrotechniek: Objectverlichting</t>
  </si>
  <si>
    <t>Elektrotechniek: Verkeersseinen, SVS, LVS, VRI</t>
  </si>
  <si>
    <t>Elektrotechniek: Klimaatinstallatie incl. kelderpomp</t>
  </si>
  <si>
    <t>Afsluitbomen inclusief de handbediening incl. reflectie afsluitbomen</t>
  </si>
  <si>
    <t>Ventilatie, airco, verwarming incl. kelderpomp</t>
  </si>
  <si>
    <t>Werktuigbouw: Aandrijving en bewegingswerk, hydraulische installatie</t>
  </si>
  <si>
    <t>incl. verbindend leidingwerk, bekabeling en lekbakken</t>
  </si>
  <si>
    <t>uur</t>
  </si>
  <si>
    <t>Inzet Installatieverantwoordelijke</t>
  </si>
  <si>
    <t>Opvolging van storingen en klachten en op efficiënte wijze verhelpen</t>
  </si>
  <si>
    <t>Storingsdienst</t>
  </si>
  <si>
    <t>Toepassen algemeen installatieverantwoordelijke op project, eenmalige kosten</t>
  </si>
  <si>
    <t>cilinders of hydraulische motoren, pompen (actuatoren) incl. monsteranalyse,  luchtfiltes, verbindend leidingwerk, bekabeling en lekbakken</t>
  </si>
  <si>
    <t>Inspectie, testen en rapportage per locatie van aanwezige functies, incl. verwerken logboek</t>
  </si>
  <si>
    <t>1x per 4 jaar</t>
  </si>
  <si>
    <t>Jaarlijks onderhoud hydraulische installaties volgens voorschrift</t>
  </si>
  <si>
    <t>Verwijderen graffiti --- 0-25 m2</t>
  </si>
  <si>
    <t>Inspectie is gecontracteerd 2024</t>
  </si>
  <si>
    <t>alleen in de avond/nacht toegestaan</t>
  </si>
  <si>
    <t>Toepassen bereikbaarheidsvoorzieningen hoogwerker/verreiker met Space 11 werkkooi og</t>
  </si>
  <si>
    <t>Geluidsscherm beide z. 1x p 4 jaar</t>
  </si>
  <si>
    <t>Zekerheidstelling</t>
  </si>
  <si>
    <t>Opstellen slijtlaag-/asfaltadvies</t>
  </si>
  <si>
    <t>Doorsmeren van alle beweegbare onderdelen van de brug, halfjaarlijks</t>
  </si>
  <si>
    <t>Doorsmeren van alle beweegbare onderdelen van de brug, per kwartaal</t>
  </si>
  <si>
    <t>Vervangen olie, motorreductor, tandwielkasten</t>
  </si>
  <si>
    <t>Testen, inspecteren en keuring van de staalkabel</t>
  </si>
  <si>
    <t>Onderhouden Elektromechanische installatie</t>
  </si>
  <si>
    <t xml:space="preserve">Onderhouden Elektrohydraulische installaties </t>
  </si>
  <si>
    <t>Jaarlijks onderhouden mechanische en electrische installatie volgens voorschrift</t>
  </si>
  <si>
    <t>ltr</t>
  </si>
  <si>
    <t>Vervangen/wisselen olie, inclusief filters en ontluchtingsfilters</t>
  </si>
  <si>
    <t>Tijdschema en projectplannen</t>
  </si>
  <si>
    <t>Vervangen van luchtfilters</t>
  </si>
  <si>
    <t>Onderhouden Klimaatinstallaties</t>
  </si>
  <si>
    <t>Jaarlijks onderhoud klimaatinstallaties volgens voorschrift</t>
  </si>
  <si>
    <t>Inzet installatieverantwoordelijke vast tarief per jaar</t>
  </si>
  <si>
    <t>Toepassen algemeen storingsdienst opzetten en instandhouden, eenmalige kosten</t>
  </si>
  <si>
    <t>Stelpost jaarlijks</t>
  </si>
  <si>
    <t>Bruggen koelen met tractor en waterwagen inclusief laden en lossen</t>
  </si>
  <si>
    <t>Koelsystemen: voorbereiden, installeren, testen, plaatsen koelpomp, in stand houden, eenmalige kosten</t>
  </si>
  <si>
    <t>Koelsysteem: winterklaar maken van de koelinstallatie, verwijderen koelpompen, eenmalige kosten</t>
  </si>
  <si>
    <t>Koelsysteem: in werking zetten/uitzetten koelpomp(en) door vakman(nen)</t>
  </si>
  <si>
    <t>Herstellen/Herstraten verhardingen</t>
  </si>
  <si>
    <t>3.xx</t>
  </si>
  <si>
    <t>3.xx-01</t>
  </si>
  <si>
    <t>3.xx-02</t>
  </si>
  <si>
    <t>3.xx-03</t>
  </si>
  <si>
    <t>3.xx-04</t>
  </si>
  <si>
    <t>3.xx-05</t>
  </si>
  <si>
    <t>3.xx-06</t>
  </si>
  <si>
    <t>Vervangen/aanbrengen slijtlagen en asfaltverhardingen</t>
  </si>
  <si>
    <t>3.5-07</t>
  </si>
  <si>
    <t>3.5-08</t>
  </si>
  <si>
    <t>3.5-09</t>
  </si>
  <si>
    <t>3.5-10</t>
  </si>
  <si>
    <t>3.5-11</t>
  </si>
  <si>
    <t>3.5-12</t>
  </si>
  <si>
    <t>3.5-13</t>
  </si>
  <si>
    <t>3.6-04</t>
  </si>
  <si>
    <t>3.6-05</t>
  </si>
  <si>
    <t>3.5-14</t>
  </si>
  <si>
    <t>3.5-15</t>
  </si>
  <si>
    <t>Logboek</t>
  </si>
  <si>
    <t>Leveren, opstellen en bijhouden logboek</t>
  </si>
  <si>
    <t>Bijhouden van het logboek voor alle beweegbare bruggen</t>
  </si>
  <si>
    <t>Jaarlijks evaluatiegesprek met opdrachtgever</t>
  </si>
  <si>
    <t>3.12-02a</t>
  </si>
  <si>
    <t>3.12-02b</t>
  </si>
  <si>
    <t>Vervangen conservering houtoppervlak onderdelen in situ algemeen -- 0-25 m2</t>
  </si>
  <si>
    <t>2.4.17</t>
  </si>
  <si>
    <t>2.4.17-01</t>
  </si>
  <si>
    <t>2.4.17-02</t>
  </si>
  <si>
    <t>2.4.17-03</t>
  </si>
  <si>
    <t>2.4.17-04</t>
  </si>
  <si>
    <t>2.4.17-05</t>
  </si>
  <si>
    <t>2.4.17-06</t>
  </si>
  <si>
    <t>2.4.17-08</t>
  </si>
  <si>
    <t>2.4.17-09</t>
  </si>
  <si>
    <t>2.4.17-10</t>
  </si>
  <si>
    <t>2.4.17-11</t>
  </si>
  <si>
    <t>2.4.17-12</t>
  </si>
  <si>
    <t>2.4.17-13</t>
  </si>
  <si>
    <t>2.4.17-14</t>
  </si>
  <si>
    <t>2.4.17-15</t>
  </si>
  <si>
    <t>2.4.17-16</t>
  </si>
  <si>
    <t>2.4.17-17</t>
  </si>
  <si>
    <t>2.4.17-18</t>
  </si>
  <si>
    <t>2.4.17-19</t>
  </si>
  <si>
    <t>2.4.17-21</t>
  </si>
  <si>
    <t>2.4.17-22</t>
  </si>
  <si>
    <t>2.4.17-23</t>
  </si>
  <si>
    <t>2.4.17-24</t>
  </si>
  <si>
    <t>2.4.17-25</t>
  </si>
  <si>
    <t>2.4.17-26</t>
  </si>
  <si>
    <t>2.4.17-28</t>
  </si>
  <si>
    <t>2.4.17-29</t>
  </si>
  <si>
    <t>2.4.17-30</t>
  </si>
  <si>
    <t>2.4.09</t>
  </si>
  <si>
    <t>2.4.10-01a</t>
  </si>
  <si>
    <t>2.4.18</t>
  </si>
  <si>
    <t>2.4.19</t>
  </si>
  <si>
    <t>2.4.20</t>
  </si>
  <si>
    <t>2.4.20-01</t>
  </si>
  <si>
    <t>2.4.20-02</t>
  </si>
  <si>
    <t>2.4.20-03</t>
  </si>
  <si>
    <t>2.4.20-04</t>
  </si>
  <si>
    <t>2.4.21</t>
  </si>
  <si>
    <t>2.5.3</t>
  </si>
  <si>
    <t xml:space="preserve">Toepassen Milieumaatregelen </t>
  </si>
  <si>
    <t>Omgevingswet, wateractiviteit en natuuractiviteit</t>
  </si>
  <si>
    <t>2.4.29</t>
  </si>
  <si>
    <r>
      <t xml:space="preserve">start contract, start prijsindex -&gt; d.d. </t>
    </r>
    <r>
      <rPr>
        <sz val="10"/>
        <rFont val="Arial"/>
        <family val="2"/>
      </rPr>
      <t>≥  januari</t>
    </r>
    <r>
      <rPr>
        <i/>
        <sz val="10"/>
        <rFont val="Arial"/>
        <family val="2"/>
      </rPr>
      <t xml:space="preserve"> 2026</t>
    </r>
  </si>
  <si>
    <t>3.7-03</t>
  </si>
  <si>
    <t>Compleet gemonteerde hydrauliekslang met koppelingen (maatwerk), uitgangspunt: 5/8" 350Bar EN857 2SC l=2m1</t>
  </si>
  <si>
    <t>2.4.35</t>
  </si>
  <si>
    <t>Vervangen slijtlaag op beton -- 5-25 m2</t>
  </si>
  <si>
    <t>Opstart-/mobilisatiekosten kleine hoeveelheid &lt;5m2</t>
  </si>
  <si>
    <t>Specificatie van de inschrijfsom bestek Hfd.148</t>
  </si>
  <si>
    <t>Definitief</t>
  </si>
  <si>
    <t>Hfd.148-013</t>
  </si>
  <si>
    <t>2.4.3</t>
  </si>
  <si>
    <t>Toepassen VISI-communicatie</t>
  </si>
  <si>
    <t>2</t>
  </si>
  <si>
    <t>3.10-03</t>
  </si>
  <si>
    <t>Opvolging van storingen die brugbediening niet meer mogelijk maakt</t>
  </si>
  <si>
    <t>Opvolging van niet urgente storingen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</si>
</sst>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€&quot;* #,##0.00_);_(&quot;€&quot;* \(#,##0.00\);_(&quot;€&quot;* &quot;-&quot;??_);_(@_)"/>
    <numFmt numFmtId="165" formatCode="&quot;€&quot;\ #,##0.00_-"/>
    <numFmt numFmtId="166" formatCode="[$-413]d/mmm/yyyy;@"/>
    <numFmt numFmtId="167" formatCode="[$-413]mmm/yyyy;@"/>
    <numFmt numFmtId="168" formatCode="0.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name val="Univers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D8E4BC"/>
      <name val="Arial"/>
      <family val="2"/>
    </font>
    <font>
      <sz val="10"/>
      <color theme="0"/>
      <name val="Arial"/>
      <family val="2"/>
    </font>
    <font>
      <i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CB6CE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D8E4BC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theme="1"/>
      </top>
      <bottom style="medium">
        <color indexed="64"/>
      </bottom>
      <diagonal/>
    </border>
    <border>
      <left/>
      <right style="medium">
        <color indexed="64"/>
      </right>
      <top style="double">
        <color theme="1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theme="1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theme="1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double">
        <color indexed="64"/>
      </left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4"/>
      </left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/>
      <top style="double">
        <color indexed="64"/>
      </top>
      <bottom style="medium">
        <color rgb="FF000000"/>
      </bottom>
      <diagonal/>
    </border>
    <border>
      <left/>
      <right/>
      <top style="double">
        <color indexed="64"/>
      </top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 style="double">
        <color indexed="64"/>
      </top>
      <bottom style="medium">
        <color rgb="FF000000"/>
      </bottom>
      <diagonal/>
    </border>
    <border>
      <left style="medium">
        <color theme="1"/>
      </left>
      <right/>
      <top style="double">
        <color indexed="64"/>
      </top>
      <bottom style="medium">
        <color theme="1"/>
      </bottom>
      <diagonal/>
    </border>
    <border>
      <left/>
      <right/>
      <top style="double">
        <color indexed="64"/>
      </top>
      <bottom style="medium">
        <color theme="1"/>
      </bottom>
      <diagonal/>
    </border>
    <border>
      <left style="double">
        <color indexed="64"/>
      </left>
      <right style="medium">
        <color theme="1"/>
      </right>
      <top style="double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double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rgb="FF000000"/>
      </bottom>
      <diagonal/>
    </border>
    <border>
      <left/>
      <right style="medium">
        <color indexed="64"/>
      </right>
      <top style="double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 applyFont="0"/>
    <xf numFmtId="0" fontId="8" fillId="0" borderId="0"/>
    <xf numFmtId="164" fontId="10" fillId="0" borderId="0" applyFont="0" applyFill="0" applyBorder="0" applyAlignment="0" applyProtection="0"/>
    <xf numFmtId="0" fontId="13" fillId="4" borderId="19" applyNumberFormat="0" applyAlignment="0" applyProtection="0"/>
    <xf numFmtId="0" fontId="14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74">
    <xf numFmtId="0" fontId="0" fillId="0" borderId="0" xfId="0"/>
    <xf numFmtId="165" fontId="3" fillId="0" borderId="7" xfId="0" applyNumberFormat="1" applyFont="1" applyBorder="1" applyAlignment="1" applyProtection="1">
      <alignment vertical="center"/>
      <protection hidden="1"/>
    </xf>
    <xf numFmtId="0" fontId="7" fillId="2" borderId="11" xfId="0" applyFont="1" applyFill="1" applyBorder="1" applyProtection="1">
      <protection hidden="1"/>
    </xf>
    <xf numFmtId="0" fontId="1" fillId="0" borderId="4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7" fillId="2" borderId="12" xfId="0" applyFont="1" applyFill="1" applyBorder="1" applyProtection="1">
      <protection hidden="1"/>
    </xf>
    <xf numFmtId="164" fontId="7" fillId="2" borderId="13" xfId="0" applyNumberFormat="1" applyFont="1" applyFill="1" applyBorder="1" applyProtection="1">
      <protection hidden="1"/>
    </xf>
    <xf numFmtId="0" fontId="7" fillId="3" borderId="12" xfId="0" applyFont="1" applyFill="1" applyBorder="1" applyProtection="1">
      <protection hidden="1"/>
    </xf>
    <xf numFmtId="0" fontId="7" fillId="3" borderId="11" xfId="0" applyFont="1" applyFill="1" applyBorder="1" applyProtection="1"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4" fillId="0" borderId="0" xfId="1" applyFont="1" applyAlignment="1" applyProtection="1">
      <alignment horizontal="left" vertical="center"/>
      <protection hidden="1"/>
    </xf>
    <xf numFmtId="0" fontId="3" fillId="0" borderId="1" xfId="1" applyFont="1" applyBorder="1" applyAlignment="1" applyProtection="1">
      <alignment horizontal="left"/>
      <protection hidden="1"/>
    </xf>
    <xf numFmtId="2" fontId="3" fillId="0" borderId="10" xfId="0" applyNumberFormat="1" applyFont="1" applyBorder="1" applyAlignment="1" applyProtection="1">
      <alignment horizontal="center" vertical="top"/>
      <protection hidden="1"/>
    </xf>
    <xf numFmtId="0" fontId="7" fillId="3" borderId="2" xfId="0" applyFont="1" applyFill="1" applyBorder="1" applyAlignment="1" applyProtection="1">
      <alignment vertical="center"/>
      <protection hidden="1"/>
    </xf>
    <xf numFmtId="0" fontId="7" fillId="3" borderId="3" xfId="0" applyFont="1" applyFill="1" applyBorder="1" applyAlignment="1" applyProtection="1">
      <alignment vertical="center" wrapText="1"/>
      <protection hidden="1"/>
    </xf>
    <xf numFmtId="0" fontId="1" fillId="3" borderId="3" xfId="0" applyFont="1" applyFill="1" applyBorder="1" applyAlignment="1" applyProtection="1">
      <alignment vertical="center" wrapText="1"/>
      <protection hidden="1"/>
    </xf>
    <xf numFmtId="164" fontId="3" fillId="3" borderId="3" xfId="0" applyNumberFormat="1" applyFont="1" applyFill="1" applyBorder="1" applyAlignment="1" applyProtection="1">
      <alignment vertical="top"/>
      <protection hidden="1"/>
    </xf>
    <xf numFmtId="0" fontId="3" fillId="3" borderId="14" xfId="3" applyNumberFormat="1" applyFont="1" applyFill="1" applyBorder="1" applyAlignment="1" applyProtection="1">
      <alignment vertical="top"/>
      <protection hidden="1"/>
    </xf>
    <xf numFmtId="0" fontId="3" fillId="0" borderId="0" xfId="1" applyFont="1" applyProtection="1"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0" fontId="3" fillId="0" borderId="0" xfId="0" applyFont="1" applyProtection="1">
      <protection hidden="1"/>
    </xf>
    <xf numFmtId="0" fontId="7" fillId="2" borderId="15" xfId="0" applyFont="1" applyFill="1" applyBorder="1" applyProtection="1">
      <protection hidden="1"/>
    </xf>
    <xf numFmtId="164" fontId="7" fillId="3" borderId="16" xfId="0" applyNumberFormat="1" applyFont="1" applyFill="1" applyBorder="1" applyProtection="1"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 indent="1"/>
      <protection hidden="1"/>
    </xf>
    <xf numFmtId="0" fontId="13" fillId="4" borderId="19" xfId="4" applyAlignment="1" applyProtection="1">
      <alignment horizontal="left" vertical="center" wrapText="1"/>
      <protection hidden="1"/>
    </xf>
    <xf numFmtId="14" fontId="13" fillId="4" borderId="19" xfId="4" applyNumberFormat="1" applyAlignment="1" applyProtection="1">
      <alignment horizontal="left" vertical="center" wrapText="1"/>
      <protection hidden="1"/>
    </xf>
    <xf numFmtId="0" fontId="13" fillId="4" borderId="19" xfId="4" applyProtection="1">
      <protection hidden="1"/>
    </xf>
    <xf numFmtId="0" fontId="13" fillId="4" borderId="19" xfId="4" applyAlignment="1" applyProtection="1">
      <alignment horizontal="left" vertical="center"/>
      <protection hidden="1"/>
    </xf>
    <xf numFmtId="49" fontId="13" fillId="4" borderId="19" xfId="4" applyNumberFormat="1" applyAlignment="1" applyProtection="1">
      <alignment horizontal="left" vertical="center" wrapText="1"/>
      <protection hidden="1"/>
    </xf>
    <xf numFmtId="0" fontId="13" fillId="4" borderId="19" xfId="4" applyAlignment="1" applyProtection="1">
      <alignment horizontal="left" vertical="center" indent="3"/>
      <protection hidden="1"/>
    </xf>
    <xf numFmtId="2" fontId="3" fillId="0" borderId="6" xfId="0" applyNumberFormat="1" applyFont="1" applyBorder="1" applyAlignment="1" applyProtection="1">
      <alignment horizontal="center" vertical="top"/>
      <protection hidden="1"/>
    </xf>
    <xf numFmtId="0" fontId="0" fillId="0" borderId="0" xfId="0" applyAlignment="1" applyProtection="1">
      <alignment vertical="center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14" fillId="0" borderId="0" xfId="5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vertical="top" wrapText="1"/>
      <protection hidden="1"/>
    </xf>
    <xf numFmtId="164" fontId="3" fillId="0" borderId="18" xfId="0" applyNumberFormat="1" applyFont="1" applyBorder="1" applyAlignment="1" applyProtection="1">
      <alignment horizontal="right" vertical="top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2" fillId="2" borderId="22" xfId="0" applyFont="1" applyFill="1" applyBorder="1" applyAlignment="1" applyProtection="1">
      <alignment horizontal="left" vertical="center"/>
      <protection hidden="1"/>
    </xf>
    <xf numFmtId="0" fontId="2" fillId="2" borderId="23" xfId="0" applyFont="1" applyFill="1" applyBorder="1" applyAlignment="1" applyProtection="1">
      <alignment horizontal="left" vertical="center" wrapText="1"/>
      <protection hidden="1"/>
    </xf>
    <xf numFmtId="0" fontId="2" fillId="2" borderId="23" xfId="0" applyFont="1" applyFill="1" applyBorder="1" applyAlignment="1" applyProtection="1">
      <alignment horizontal="right" vertical="top"/>
      <protection hidden="1"/>
    </xf>
    <xf numFmtId="164" fontId="2" fillId="2" borderId="24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Font="1" applyBorder="1" applyAlignment="1" applyProtection="1">
      <alignment vertical="center" wrapText="1"/>
      <protection hidden="1"/>
    </xf>
    <xf numFmtId="0" fontId="2" fillId="5" borderId="28" xfId="0" applyFont="1" applyFill="1" applyBorder="1" applyProtection="1">
      <protection hidden="1"/>
    </xf>
    <xf numFmtId="0" fontId="15" fillId="5" borderId="29" xfId="0" applyFont="1" applyFill="1" applyBorder="1" applyProtection="1">
      <protection hidden="1"/>
    </xf>
    <xf numFmtId="164" fontId="15" fillId="5" borderId="30" xfId="0" applyNumberFormat="1" applyFont="1" applyFill="1" applyBorder="1" applyProtection="1">
      <protection hidden="1"/>
    </xf>
    <xf numFmtId="0" fontId="3" fillId="0" borderId="28" xfId="0" applyFont="1" applyBorder="1" applyAlignment="1" applyProtection="1">
      <alignment horizontal="left" vertical="center"/>
      <protection hidden="1"/>
    </xf>
    <xf numFmtId="0" fontId="3" fillId="0" borderId="31" xfId="0" applyFont="1" applyBorder="1" applyAlignment="1" applyProtection="1">
      <alignment horizontal="left" vertical="center"/>
      <protection hidden="1"/>
    </xf>
    <xf numFmtId="0" fontId="3" fillId="0" borderId="29" xfId="0" applyFont="1" applyBorder="1" applyAlignment="1" applyProtection="1">
      <alignment horizontal="left" vertical="center"/>
      <protection hidden="1"/>
    </xf>
    <xf numFmtId="164" fontId="3" fillId="0" borderId="29" xfId="0" applyNumberFormat="1" applyFont="1" applyBorder="1" applyAlignment="1" applyProtection="1">
      <alignment horizontal="right" vertical="top"/>
      <protection hidden="1"/>
    </xf>
    <xf numFmtId="164" fontId="3" fillId="0" borderId="32" xfId="3" applyFont="1" applyBorder="1" applyAlignment="1" applyProtection="1">
      <alignment vertical="center"/>
      <protection hidden="1"/>
    </xf>
    <xf numFmtId="0" fontId="3" fillId="0" borderId="21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164" fontId="3" fillId="0" borderId="20" xfId="3" applyFont="1" applyFill="1" applyBorder="1" applyAlignment="1" applyProtection="1">
      <alignment vertical="center"/>
      <protection hidden="1"/>
    </xf>
    <xf numFmtId="164" fontId="3" fillId="0" borderId="20" xfId="3" applyFont="1" applyBorder="1" applyAlignment="1" applyProtection="1">
      <alignment vertical="center"/>
      <protection hidden="1"/>
    </xf>
    <xf numFmtId="0" fontId="2" fillId="5" borderId="25" xfId="0" applyFont="1" applyFill="1" applyBorder="1" applyProtection="1">
      <protection hidden="1"/>
    </xf>
    <xf numFmtId="0" fontId="2" fillId="5" borderId="26" xfId="0" applyFont="1" applyFill="1" applyBorder="1" applyProtection="1">
      <protection hidden="1"/>
    </xf>
    <xf numFmtId="164" fontId="2" fillId="5" borderId="27" xfId="0" applyNumberFormat="1" applyFont="1" applyFill="1" applyBorder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2" fillId="2" borderId="34" xfId="0" applyFont="1" applyFill="1" applyBorder="1" applyAlignment="1" applyProtection="1">
      <alignment horizontal="left" vertical="center"/>
      <protection hidden="1"/>
    </xf>
    <xf numFmtId="164" fontId="1" fillId="0" borderId="0" xfId="3" quotePrefix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vertical="center" wrapText="1"/>
      <protection hidden="1"/>
    </xf>
    <xf numFmtId="0" fontId="3" fillId="0" borderId="1" xfId="1" applyFont="1" applyBorder="1" applyAlignment="1" applyProtection="1">
      <alignment horizontal="left" vertical="center" wrapText="1"/>
      <protection hidden="1"/>
    </xf>
    <xf numFmtId="2" fontId="3" fillId="0" borderId="10" xfId="0" applyNumberFormat="1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6" fillId="0" borderId="0" xfId="0" quotePrefix="1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top" wrapText="1"/>
      <protection hidden="1"/>
    </xf>
    <xf numFmtId="49" fontId="2" fillId="2" borderId="2" xfId="0" applyNumberFormat="1" applyFont="1" applyFill="1" applyBorder="1" applyAlignment="1" applyProtection="1">
      <alignment horizontal="left" vertical="top" wrapText="1"/>
      <protection hidden="1"/>
    </xf>
    <xf numFmtId="49" fontId="2" fillId="2" borderId="3" xfId="0" applyNumberFormat="1" applyFont="1" applyFill="1" applyBorder="1" applyAlignment="1" applyProtection="1">
      <alignment horizontal="left" vertical="top" wrapText="1"/>
      <protection hidden="1"/>
    </xf>
    <xf numFmtId="0" fontId="2" fillId="2" borderId="36" xfId="1" applyFont="1" applyFill="1" applyBorder="1" applyAlignment="1" applyProtection="1">
      <alignment vertical="top" wrapText="1"/>
      <protection hidden="1"/>
    </xf>
    <xf numFmtId="0" fontId="2" fillId="2" borderId="37" xfId="1" applyFont="1" applyFill="1" applyBorder="1" applyAlignment="1" applyProtection="1">
      <alignment vertical="top"/>
      <protection hidden="1"/>
    </xf>
    <xf numFmtId="49" fontId="2" fillId="2" borderId="37" xfId="0" applyNumberFormat="1" applyFont="1" applyFill="1" applyBorder="1" applyAlignment="1" applyProtection="1">
      <alignment horizontal="left" vertical="top" wrapText="1"/>
      <protection hidden="1"/>
    </xf>
    <xf numFmtId="49" fontId="2" fillId="2" borderId="14" xfId="0" applyNumberFormat="1" applyFont="1" applyFill="1" applyBorder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164" fontId="3" fillId="0" borderId="33" xfId="0" applyNumberFormat="1" applyFont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hidden="1"/>
    </xf>
    <xf numFmtId="2" fontId="3" fillId="0" borderId="6" xfId="0" applyNumberFormat="1" applyFont="1" applyBorder="1" applyAlignment="1" applyProtection="1">
      <alignment horizontal="center" vertical="center" wrapText="1"/>
      <protection hidden="1"/>
    </xf>
    <xf numFmtId="49" fontId="2" fillId="2" borderId="2" xfId="0" applyNumberFormat="1" applyFont="1" applyFill="1" applyBorder="1" applyAlignment="1" applyProtection="1">
      <alignment horizontal="left" vertical="center" wrapText="1"/>
      <protection hidden="1"/>
    </xf>
    <xf numFmtId="0" fontId="2" fillId="2" borderId="36" xfId="1" applyFont="1" applyFill="1" applyBorder="1" applyAlignment="1" applyProtection="1">
      <alignment vertical="center" wrapText="1"/>
      <protection hidden="1"/>
    </xf>
    <xf numFmtId="49" fontId="2" fillId="2" borderId="38" xfId="0" applyNumberFormat="1" applyFont="1" applyFill="1" applyBorder="1" applyAlignment="1" applyProtection="1">
      <alignment horizontal="left" vertical="center" wrapText="1"/>
      <protection hidden="1"/>
    </xf>
    <xf numFmtId="0" fontId="2" fillId="2" borderId="37" xfId="1" applyFont="1" applyFill="1" applyBorder="1" applyAlignment="1" applyProtection="1">
      <alignment horizontal="center" vertical="center" wrapText="1"/>
      <protection hidden="1"/>
    </xf>
    <xf numFmtId="0" fontId="2" fillId="2" borderId="23" xfId="0" applyFont="1" applyFill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vertical="center" wrapText="1"/>
      <protection hidden="1"/>
    </xf>
    <xf numFmtId="10" fontId="3" fillId="0" borderId="33" xfId="0" applyNumberFormat="1" applyFont="1" applyBorder="1" applyAlignment="1" applyProtection="1">
      <alignment horizontal="center" vertical="center" wrapText="1"/>
      <protection locked="0"/>
    </xf>
    <xf numFmtId="164" fontId="3" fillId="0" borderId="33" xfId="0" applyNumberFormat="1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2" fontId="3" fillId="0" borderId="6" xfId="0" applyNumberFormat="1" applyFont="1" applyBorder="1" applyAlignment="1" applyProtection="1">
      <alignment horizontal="center" vertical="center" wrapText="1"/>
      <protection locked="0"/>
    </xf>
    <xf numFmtId="2" fontId="3" fillId="0" borderId="10" xfId="0" applyNumberFormat="1" applyFont="1" applyBorder="1" applyAlignment="1" applyProtection="1">
      <alignment horizontal="center" vertical="center" wrapText="1"/>
      <protection locked="0"/>
    </xf>
    <xf numFmtId="0" fontId="5" fillId="0" borderId="5" xfId="0" quotePrefix="1" applyFont="1" applyBorder="1" applyAlignment="1" applyProtection="1">
      <alignment horizontal="left" vertical="center" wrapText="1"/>
      <protection locked="0"/>
    </xf>
    <xf numFmtId="0" fontId="3" fillId="0" borderId="5" xfId="0" quotePrefix="1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10" xfId="0" quotePrefix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0" xfId="2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0" fontId="3" fillId="0" borderId="10" xfId="2" applyFont="1" applyBorder="1" applyAlignment="1" applyProtection="1">
      <alignment horizontal="center" vertical="center" wrapText="1"/>
      <protection locked="0"/>
    </xf>
    <xf numFmtId="0" fontId="3" fillId="0" borderId="5" xfId="2" applyFont="1" applyBorder="1" applyAlignment="1" applyProtection="1">
      <alignment horizontal="left" vertical="center" wrapText="1"/>
      <protection locked="0"/>
    </xf>
    <xf numFmtId="0" fontId="3" fillId="0" borderId="5" xfId="2" applyFont="1" applyBorder="1" applyAlignment="1" applyProtection="1">
      <alignment vertical="center" wrapText="1"/>
      <protection locked="0"/>
    </xf>
    <xf numFmtId="0" fontId="3" fillId="0" borderId="5" xfId="0" quotePrefix="1" applyFont="1" applyBorder="1" applyAlignment="1" applyProtection="1">
      <alignment horizontal="left" vertical="center" wrapText="1"/>
      <protection locked="0"/>
    </xf>
    <xf numFmtId="0" fontId="3" fillId="0" borderId="8" xfId="1" applyFont="1" applyBorder="1" applyAlignment="1" applyProtection="1">
      <alignment vertical="center"/>
      <protection hidden="1"/>
    </xf>
    <xf numFmtId="0" fontId="1" fillId="0" borderId="8" xfId="0" applyFont="1" applyBorder="1" applyAlignment="1" applyProtection="1">
      <alignment vertical="center"/>
      <protection hidden="1"/>
    </xf>
    <xf numFmtId="0" fontId="5" fillId="0" borderId="39" xfId="0" applyFont="1" applyBorder="1" applyAlignment="1" applyProtection="1">
      <alignment vertical="center"/>
      <protection hidden="1"/>
    </xf>
    <xf numFmtId="0" fontId="5" fillId="0" borderId="40" xfId="0" applyFont="1" applyBorder="1" applyAlignment="1" applyProtection="1">
      <alignment vertical="center"/>
      <protection hidden="1"/>
    </xf>
    <xf numFmtId="0" fontId="5" fillId="0" borderId="41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 wrapText="1"/>
      <protection locked="0" hidden="1"/>
    </xf>
    <xf numFmtId="0" fontId="1" fillId="0" borderId="0" xfId="0" applyFont="1" applyAlignment="1" applyProtection="1">
      <alignment horizontal="left" vertical="center" wrapText="1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Alignment="1" applyProtection="1">
      <alignment horizontal="left" vertical="center"/>
      <protection locked="0" hidden="1"/>
    </xf>
    <xf numFmtId="0" fontId="1" fillId="0" borderId="0" xfId="0" applyFont="1" applyAlignment="1" applyProtection="1">
      <alignment vertical="center"/>
      <protection locked="0" hidden="1"/>
    </xf>
    <xf numFmtId="11" fontId="1" fillId="0" borderId="0" xfId="0" applyNumberFormat="1" applyFont="1" applyAlignment="1" applyProtection="1">
      <alignment horizontal="left" vertical="center" wrapText="1"/>
      <protection locked="0"/>
    </xf>
    <xf numFmtId="0" fontId="3" fillId="0" borderId="44" xfId="1" applyFont="1" applyBorder="1" applyAlignment="1" applyProtection="1">
      <alignment vertical="top"/>
      <protection hidden="1"/>
    </xf>
    <xf numFmtId="0" fontId="3" fillId="0" borderId="45" xfId="1" applyFont="1" applyBorder="1" applyAlignment="1" applyProtection="1">
      <alignment vertical="top"/>
      <protection hidden="1"/>
    </xf>
    <xf numFmtId="164" fontId="3" fillId="0" borderId="10" xfId="0" applyNumberFormat="1" applyFont="1" applyBorder="1" applyAlignment="1" applyProtection="1">
      <alignment horizontal="right" vertical="top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67" fontId="6" fillId="0" borderId="6" xfId="0" applyNumberFormat="1" applyFont="1" applyBorder="1" applyAlignment="1" applyProtection="1">
      <alignment horizontal="center" vertical="center" wrapText="1"/>
      <protection locked="0" hidden="1"/>
    </xf>
    <xf numFmtId="2" fontId="6" fillId="0" borderId="10" xfId="0" applyNumberFormat="1" applyFont="1" applyBorder="1" applyAlignment="1" applyProtection="1">
      <alignment horizontal="center" vertical="center" wrapText="1"/>
      <protection hidden="1"/>
    </xf>
    <xf numFmtId="164" fontId="6" fillId="0" borderId="33" xfId="0" applyNumberFormat="1" applyFont="1" applyBorder="1" applyAlignment="1" applyProtection="1">
      <alignment horizontal="center" vertical="center" wrapText="1"/>
      <protection hidden="1"/>
    </xf>
    <xf numFmtId="0" fontId="6" fillId="0" borderId="33" xfId="0" applyFont="1" applyBorder="1" applyAlignment="1" applyProtection="1">
      <alignment horizontal="center" vertical="center" wrapText="1"/>
      <protection hidden="1"/>
    </xf>
    <xf numFmtId="0" fontId="19" fillId="0" borderId="5" xfId="7" applyFont="1" applyBorder="1" applyAlignment="1" applyProtection="1">
      <alignment vertical="center" wrapText="1"/>
      <protection hidden="1"/>
    </xf>
    <xf numFmtId="10" fontId="1" fillId="0" borderId="0" xfId="0" applyNumberFormat="1" applyFont="1" applyAlignment="1" applyProtection="1">
      <alignment horizontal="left" vertical="center" wrapText="1"/>
      <protection hidden="1"/>
    </xf>
    <xf numFmtId="14" fontId="6" fillId="0" borderId="6" xfId="0" applyNumberFormat="1" applyFont="1" applyBorder="1" applyAlignment="1" applyProtection="1">
      <alignment horizontal="center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locked="0" hidden="1"/>
    </xf>
    <xf numFmtId="166" fontId="6" fillId="0" borderId="6" xfId="0" applyNumberFormat="1" applyFont="1" applyBorder="1" applyAlignment="1" applyProtection="1">
      <alignment horizontal="center" vertical="center" wrapText="1"/>
      <protection locked="0"/>
    </xf>
    <xf numFmtId="2" fontId="6" fillId="0" borderId="10" xfId="0" applyNumberFormat="1" applyFont="1" applyBorder="1" applyAlignment="1" applyProtection="1">
      <alignment horizontal="center" vertical="center" wrapText="1"/>
      <protection locked="0"/>
    </xf>
    <xf numFmtId="168" fontId="6" fillId="0" borderId="33" xfId="0" applyNumberFormat="1" applyFont="1" applyBorder="1" applyAlignment="1" applyProtection="1">
      <alignment horizontal="center" vertical="center" wrapText="1"/>
      <protection locked="0"/>
    </xf>
    <xf numFmtId="11" fontId="1" fillId="0" borderId="0" xfId="0" applyNumberFormat="1" applyFont="1" applyAlignment="1" applyProtection="1">
      <alignment horizontal="left" vertical="center"/>
      <protection locked="0" hidden="1"/>
    </xf>
    <xf numFmtId="0" fontId="18" fillId="0" borderId="0" xfId="7" applyAlignment="1" applyProtection="1">
      <alignment horizontal="left" vertical="center"/>
      <protection hidden="1"/>
    </xf>
    <xf numFmtId="10" fontId="1" fillId="0" borderId="0" xfId="0" applyNumberFormat="1" applyFont="1" applyAlignment="1" applyProtection="1">
      <alignment horizontal="left" vertical="center"/>
      <protection hidden="1"/>
    </xf>
    <xf numFmtId="0" fontId="3" fillId="0" borderId="6" xfId="0" quotePrefix="1" applyFont="1" applyBorder="1" applyAlignment="1" applyProtection="1">
      <alignment horizontal="center" vertical="center" wrapText="1"/>
      <protection locked="0"/>
    </xf>
    <xf numFmtId="0" fontId="1" fillId="0" borderId="5" xfId="2" applyFont="1" applyBorder="1" applyAlignment="1" applyProtection="1">
      <alignment vertical="center" wrapText="1"/>
      <protection locked="0"/>
    </xf>
    <xf numFmtId="0" fontId="7" fillId="0" borderId="5" xfId="2" applyFont="1" applyBorder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horizontal="left" vertical="center"/>
      <protection locked="0" hidden="1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justify" vertical="center" wrapText="1"/>
      <protection locked="0"/>
    </xf>
    <xf numFmtId="17" fontId="3" fillId="0" borderId="6" xfId="0" quotePrefix="1" applyNumberFormat="1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right" vertical="top"/>
      <protection locked="0"/>
    </xf>
    <xf numFmtId="10" fontId="3" fillId="0" borderId="10" xfId="6" applyNumberFormat="1" applyFont="1" applyBorder="1" applyAlignment="1" applyProtection="1">
      <alignment horizontal="center" vertical="top"/>
      <protection locked="0"/>
    </xf>
    <xf numFmtId="11" fontId="3" fillId="0" borderId="5" xfId="0" applyNumberFormat="1" applyFont="1" applyBorder="1" applyAlignment="1" applyProtection="1">
      <alignment vertical="top" wrapText="1"/>
      <protection hidden="1"/>
    </xf>
    <xf numFmtId="0" fontId="5" fillId="0" borderId="17" xfId="0" applyFont="1" applyBorder="1" applyAlignment="1" applyProtection="1">
      <alignment horizontal="left" vertical="top"/>
      <protection hidden="1"/>
    </xf>
    <xf numFmtId="0" fontId="3" fillId="0" borderId="17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0" fontId="2" fillId="2" borderId="23" xfId="0" applyFont="1" applyFill="1" applyBorder="1" applyAlignment="1" applyProtection="1">
      <alignment vertical="top"/>
      <protection hidden="1"/>
    </xf>
    <xf numFmtId="2" fontId="3" fillId="0" borderId="0" xfId="0" applyNumberFormat="1" applyFont="1" applyAlignment="1" applyProtection="1">
      <alignment horizontal="right" vertical="top"/>
      <protection hidden="1"/>
    </xf>
    <xf numFmtId="2" fontId="3" fillId="3" borderId="3" xfId="0" applyNumberFormat="1" applyFont="1" applyFill="1" applyBorder="1" applyAlignment="1" applyProtection="1">
      <alignment vertical="top"/>
      <protection hidden="1"/>
    </xf>
    <xf numFmtId="0" fontId="1" fillId="0" borderId="5" xfId="0" applyFont="1" applyBorder="1" applyAlignment="1" applyProtection="1">
      <alignment horizontal="left" vertical="top" wrapText="1"/>
      <protection hidden="1"/>
    </xf>
    <xf numFmtId="2" fontId="3" fillId="0" borderId="29" xfId="0" applyNumberFormat="1" applyFont="1" applyBorder="1" applyAlignment="1" applyProtection="1">
      <alignment horizontal="right" vertical="top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5" fillId="0" borderId="42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43" xfId="0" applyFont="1" applyBorder="1" applyAlignment="1" applyProtection="1">
      <alignment vertical="top"/>
      <protection hidden="1"/>
    </xf>
  </cellXfs>
  <cellStyles count="8">
    <cellStyle name="Hyperlink" xfId="7" builtinId="8"/>
    <cellStyle name="Invoer" xfId="4" builtinId="20"/>
    <cellStyle name="Procent" xfId="6" builtinId="5"/>
    <cellStyle name="Standaard" xfId="0" builtinId="0"/>
    <cellStyle name="Standaard_Nk.109 overzicht objecten en coderingen" xfId="2" xr:uid="{00000000-0005-0000-0000-000003000000}"/>
    <cellStyle name="Standaard_Object gegevens 2" xfId="1" xr:uid="{00000000-0005-0000-0000-000004000000}"/>
    <cellStyle name="Valuta" xfId="3" builtinId="4"/>
    <cellStyle name="Waarschuwingstekst" xfId="5" builtinId="11"/>
  </cellStyles>
  <dxfs count="28">
    <dxf>
      <font>
        <color rgb="FFFF0000"/>
      </font>
    </dxf>
    <dxf>
      <font>
        <b/>
        <i val="0"/>
      </font>
    </dxf>
    <dxf>
      <font>
        <color theme="0"/>
      </font>
    </dxf>
    <dxf>
      <font>
        <b val="0"/>
        <i val="0"/>
      </font>
      <fill>
        <patternFill patternType="solid">
          <bgColor rgb="FFFFFF00"/>
        </patternFill>
      </fill>
      <border>
        <left/>
        <right/>
        <top/>
        <bottom/>
        <vertical/>
        <horizontal/>
      </border>
    </dxf>
    <dxf>
      <font>
        <color rgb="FFFF0000"/>
      </font>
    </dxf>
    <dxf>
      <font>
        <b/>
        <i val="0"/>
        <color rgb="FF3CB6CE"/>
      </font>
      <fill>
        <patternFill>
          <bgColor rgb="FF3CB6CE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3CB6CE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ont>
        <color rgb="FFFF0000"/>
      </font>
    </dxf>
    <dxf>
      <font>
        <b/>
        <i val="0"/>
      </font>
    </dxf>
    <dxf>
      <font>
        <b val="0"/>
        <i val="0"/>
      </font>
      <fill>
        <patternFill patternType="solid">
          <bgColor rgb="FFFFFF00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rgb="FF3CB6CE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border>
        <left style="thick">
          <color auto="1"/>
        </left>
      </border>
    </dxf>
    <dxf>
      <fill>
        <patternFill patternType="solid">
          <fgColor auto="1"/>
          <bgColor theme="0"/>
        </patternFill>
      </fill>
    </dxf>
    <dxf>
      <fill>
        <patternFill>
          <bgColor theme="0" tint="-0.14996795556505021"/>
        </patternFill>
      </fill>
    </dxf>
    <dxf>
      <font>
        <b/>
        <color theme="0"/>
      </font>
      <fill>
        <patternFill patternType="solid">
          <fgColor rgb="FFD8E4BC"/>
          <bgColor rgb="FFD8E4BC"/>
        </patternFill>
      </fill>
    </dxf>
    <dxf>
      <font>
        <b/>
        <color theme="0"/>
      </font>
      <fill>
        <patternFill patternType="solid">
          <fgColor rgb="FFD8E4BC"/>
          <bgColor rgb="FFD8E4BC"/>
        </patternFill>
      </fill>
    </dxf>
    <dxf>
      <fill>
        <patternFill>
          <bgColor rgb="FFD8E4BC"/>
        </patternFill>
      </fill>
      <border>
        <top style="double">
          <color theme="1"/>
        </top>
      </border>
    </dxf>
    <dxf>
      <font>
        <color auto="1"/>
      </font>
      <fill>
        <patternFill patternType="solid">
          <fgColor rgb="FF3CB6CE"/>
          <bgColor rgb="FFD8E4BC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b val="0"/>
        <i val="0"/>
        <strike val="0"/>
        <color auto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</border>
    </dxf>
    <dxf>
      <font>
        <b val="0"/>
        <i val="0"/>
        <strike val="0"/>
      </font>
      <border>
        <left style="thick">
          <color auto="1"/>
        </left>
      </border>
    </dxf>
    <dxf>
      <fill>
        <patternFill patternType="solid">
          <fgColor auto="1"/>
          <bgColor theme="0"/>
        </patternFill>
      </fill>
    </dxf>
    <dxf>
      <fill>
        <patternFill>
          <bgColor theme="0" tint="-0.14996795556505021"/>
        </patternFill>
      </fill>
    </dxf>
    <dxf>
      <font>
        <b/>
        <color theme="0"/>
      </font>
      <fill>
        <patternFill patternType="solid">
          <fgColor theme="4"/>
          <bgColor rgb="FF3CB6CE"/>
        </patternFill>
      </fill>
    </dxf>
    <dxf>
      <font>
        <b/>
        <color theme="0"/>
      </font>
      <fill>
        <patternFill patternType="solid">
          <fgColor theme="4"/>
          <bgColor rgb="FF3CB6CE"/>
        </patternFill>
      </fill>
    </dxf>
    <dxf>
      <font>
        <b/>
        <i val="0"/>
      </font>
      <fill>
        <patternFill>
          <bgColor rgb="FF3CB6CE"/>
        </patternFill>
      </fill>
      <border>
        <top style="double">
          <color theme="1"/>
        </top>
      </border>
    </dxf>
    <dxf>
      <font>
        <color auto="1"/>
      </font>
      <fill>
        <patternFill patternType="solid">
          <fgColor rgb="FF3CB6CE"/>
          <bgColor rgb="FF3CB6CE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b val="0"/>
        <i val="0"/>
        <strike val="0"/>
        <color auto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</border>
    </dxf>
  </dxfs>
  <tableStyles count="3" defaultTableStyle="Tabel-IBW 2" defaultPivotStyle="PivotStyleLight16">
    <tableStyle name="Specificatie-Westenberg" pivot="0" count="0" xr9:uid="{00000000-0011-0000-FFFF-FFFF00000000}"/>
    <tableStyle name="Tabel-IBW" pivot="0" count="8" xr9:uid="{B3E054D8-DDB2-44DE-BCE8-09BC57B062F5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secondRowStripe" dxfId="22"/>
      <tableStyleElement type="firstColumnStripe" dxfId="21"/>
      <tableStyleElement type="secondColumnStripe" dxfId="20"/>
    </tableStyle>
    <tableStyle name="Tabel-IBW 2" pivot="0" count="8" xr9:uid="{C2B5F147-D945-409C-9AB4-E70AD9669FFB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secondRowStripe" dxfId="14"/>
      <tableStyleElement type="firstColumnStripe" dxfId="13"/>
      <tableStyleElement type="secondColumnStripe" dxfId="12"/>
    </tableStyle>
  </tableStyles>
  <colors>
    <mruColors>
      <color rgb="FF3CB6CE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</xdr:row>
          <xdr:rowOff>0</xdr:rowOff>
        </xdr:from>
        <xdr:to>
          <xdr:col>6</xdr:col>
          <xdr:colOff>1476375</xdr:colOff>
          <xdr:row>2</xdr:row>
          <xdr:rowOff>85725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1466850</xdr:colOff>
          <xdr:row>1</xdr:row>
          <xdr:rowOff>0</xdr:rowOff>
        </xdr:from>
        <xdr:to>
          <xdr:col>7</xdr:col>
          <xdr:colOff>200025</xdr:colOff>
          <xdr:row>2</xdr:row>
          <xdr:rowOff>85725</xdr:rowOff>
        </xdr:to>
        <xdr:sp macro="" textlink="">
          <xdr:nvSpPr>
            <xdr:cNvPr id="2050" name="CommandButton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.xml"/><Relationship Id="rId3" Type="http://schemas.openxmlformats.org/officeDocument/2006/relationships/drawing" Target="../drawings/drawing1.xml"/><Relationship Id="rId7" Type="http://schemas.openxmlformats.org/officeDocument/2006/relationships/image" Target="../media/image1.emf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opendata.cbs.nl/" TargetMode="External"/><Relationship Id="rId6" Type="http://schemas.openxmlformats.org/officeDocument/2006/relationships/control" Target="../activeX/activeX1.xml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Relationship Id="rId9" Type="http://schemas.openxmlformats.org/officeDocument/2006/relationships/image" Target="../media/image2.emf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154"/>
  <sheetViews>
    <sheetView workbookViewId="0">
      <selection activeCell="B41" sqref="B41"/>
    </sheetView>
  </sheetViews>
  <sheetFormatPr defaultColWidth="9.140625" defaultRowHeight="15" x14ac:dyDescent="0.25"/>
  <cols>
    <col min="1" max="1" width="10.5703125" style="25" customWidth="1"/>
    <col min="2" max="2" width="80.5703125" style="35" bestFit="1" customWidth="1"/>
    <col min="3" max="3" width="9.140625" style="44"/>
    <col min="4" max="4" width="9.140625" style="25"/>
    <col min="5" max="5" width="25.140625" style="25" customWidth="1"/>
    <col min="6" max="6" width="18" style="25" customWidth="1"/>
    <col min="7" max="7" width="9.140625" style="25" customWidth="1"/>
    <col min="8" max="26" width="9.140625" style="25" hidden="1" customWidth="1"/>
    <col min="27" max="27" width="9.140625" style="25" customWidth="1"/>
    <col min="28" max="16384" width="9.140625" style="25"/>
  </cols>
  <sheetData>
    <row r="1" spans="1:9" x14ac:dyDescent="0.25">
      <c r="A1" s="38" t="s">
        <v>90</v>
      </c>
    </row>
    <row r="2" spans="1:9" x14ac:dyDescent="0.25">
      <c r="A2" s="41" t="s">
        <v>38</v>
      </c>
      <c r="B2" s="24" t="s">
        <v>39</v>
      </c>
      <c r="C2" s="42">
        <v>4</v>
      </c>
      <c r="E2" s="25" t="s">
        <v>73</v>
      </c>
      <c r="F2" s="27" t="s">
        <v>91</v>
      </c>
    </row>
    <row r="3" spans="1:9" x14ac:dyDescent="0.25">
      <c r="A3" s="41"/>
      <c r="B3" s="4"/>
      <c r="C3" s="40"/>
      <c r="E3" s="25" t="s">
        <v>74</v>
      </c>
      <c r="F3" s="27" t="s">
        <v>75</v>
      </c>
    </row>
    <row r="4" spans="1:9" x14ac:dyDescent="0.25">
      <c r="A4" s="41"/>
      <c r="B4" s="4"/>
      <c r="C4" s="40"/>
      <c r="E4" s="25" t="s">
        <v>76</v>
      </c>
      <c r="F4" s="27" t="s">
        <v>77</v>
      </c>
    </row>
    <row r="5" spans="1:9" x14ac:dyDescent="0.25">
      <c r="A5" s="41"/>
      <c r="B5" s="4"/>
      <c r="C5" s="40"/>
    </row>
    <row r="6" spans="1:9" x14ac:dyDescent="0.25">
      <c r="A6" s="41"/>
      <c r="B6" s="4"/>
      <c r="C6" s="40"/>
      <c r="E6" s="28" t="s">
        <v>62</v>
      </c>
      <c r="F6" s="28" t="s">
        <v>63</v>
      </c>
      <c r="I6" s="25" t="s">
        <v>63</v>
      </c>
    </row>
    <row r="7" spans="1:9" x14ac:dyDescent="0.25">
      <c r="A7" s="41"/>
      <c r="B7" s="4"/>
      <c r="C7" s="40"/>
      <c r="E7" s="28" t="s">
        <v>64</v>
      </c>
      <c r="F7" s="28" t="s">
        <v>66</v>
      </c>
      <c r="I7" s="25" t="s">
        <v>66</v>
      </c>
    </row>
    <row r="8" spans="1:9" x14ac:dyDescent="0.25">
      <c r="A8" s="41"/>
      <c r="B8" s="4"/>
      <c r="C8" s="40"/>
      <c r="E8" s="28" t="s">
        <v>67</v>
      </c>
      <c r="F8" s="29">
        <v>45404</v>
      </c>
      <c r="I8" s="25" t="s">
        <v>68</v>
      </c>
    </row>
    <row r="9" spans="1:9" x14ac:dyDescent="0.25">
      <c r="A9" s="41"/>
      <c r="B9" s="4"/>
      <c r="C9" s="40"/>
      <c r="E9" s="28" t="s">
        <v>69</v>
      </c>
      <c r="F9" s="28" t="s">
        <v>617</v>
      </c>
      <c r="I9" s="25" t="s">
        <v>71</v>
      </c>
    </row>
    <row r="10" spans="1:9" x14ac:dyDescent="0.25">
      <c r="A10" s="41"/>
      <c r="B10" s="4"/>
      <c r="C10" s="40"/>
      <c r="E10" s="30" t="s">
        <v>70</v>
      </c>
      <c r="F10" s="28" t="s">
        <v>618</v>
      </c>
      <c r="I10" s="25" t="s">
        <v>65</v>
      </c>
    </row>
    <row r="11" spans="1:9" x14ac:dyDescent="0.25">
      <c r="A11" s="41"/>
      <c r="B11" s="24"/>
      <c r="C11" s="42"/>
      <c r="E11" s="28" t="s">
        <v>72</v>
      </c>
      <c r="F11" s="32" t="s">
        <v>621</v>
      </c>
      <c r="I11" s="25" t="s">
        <v>83</v>
      </c>
    </row>
    <row r="12" spans="1:9" x14ac:dyDescent="0.25">
      <c r="A12" s="41"/>
      <c r="B12" s="4"/>
      <c r="C12" s="40"/>
      <c r="I12" s="25" t="s">
        <v>260</v>
      </c>
    </row>
    <row r="13" spans="1:9" x14ac:dyDescent="0.25">
      <c r="A13" s="41"/>
      <c r="B13" s="4"/>
      <c r="C13" s="40"/>
      <c r="I13" s="25" t="s">
        <v>82</v>
      </c>
    </row>
    <row r="14" spans="1:9" x14ac:dyDescent="0.25">
      <c r="A14" s="41"/>
      <c r="B14" s="4"/>
      <c r="C14" s="40"/>
    </row>
    <row r="15" spans="1:9" x14ac:dyDescent="0.25">
      <c r="A15" s="41"/>
      <c r="B15" s="4"/>
      <c r="C15" s="40"/>
    </row>
    <row r="16" spans="1:9" x14ac:dyDescent="0.25">
      <c r="A16" s="41"/>
      <c r="B16" s="4"/>
      <c r="C16" s="40"/>
    </row>
    <row r="17" spans="1:28" x14ac:dyDescent="0.25">
      <c r="A17" s="41"/>
      <c r="B17" s="4"/>
      <c r="C17" s="40"/>
      <c r="E17" s="37" t="s">
        <v>79</v>
      </c>
    </row>
    <row r="18" spans="1:28" x14ac:dyDescent="0.25">
      <c r="A18" s="41"/>
      <c r="B18" s="4"/>
      <c r="C18" s="40"/>
      <c r="E18" s="31" t="s">
        <v>616</v>
      </c>
      <c r="F18" s="30"/>
      <c r="G18" s="30"/>
      <c r="H18" s="30"/>
      <c r="AB18" s="25" t="s">
        <v>92</v>
      </c>
    </row>
    <row r="19" spans="1:28" x14ac:dyDescent="0.25">
      <c r="A19" s="41"/>
      <c r="B19" s="4"/>
      <c r="C19" s="40"/>
      <c r="E19" s="31" t="s">
        <v>82</v>
      </c>
      <c r="F19" s="30"/>
      <c r="G19" s="30"/>
      <c r="H19" s="30"/>
      <c r="AB19" s="25" t="s">
        <v>78</v>
      </c>
    </row>
    <row r="20" spans="1:28" x14ac:dyDescent="0.25">
      <c r="A20" s="41"/>
      <c r="B20" s="4"/>
      <c r="C20" s="40"/>
    </row>
    <row r="21" spans="1:28" x14ac:dyDescent="0.25">
      <c r="A21" s="41"/>
      <c r="B21" s="4"/>
      <c r="C21" s="40"/>
    </row>
    <row r="22" spans="1:28" x14ac:dyDescent="0.25">
      <c r="A22" s="41"/>
      <c r="B22" s="4"/>
      <c r="C22" s="40"/>
      <c r="E22" s="37" t="s">
        <v>36</v>
      </c>
    </row>
    <row r="23" spans="1:28" x14ac:dyDescent="0.25">
      <c r="A23" s="41"/>
      <c r="B23" s="4"/>
      <c r="C23" s="40"/>
      <c r="E23" s="30" t="s">
        <v>87</v>
      </c>
      <c r="F23" s="33"/>
      <c r="G23" s="30"/>
      <c r="H23" s="30"/>
      <c r="I23" s="30"/>
      <c r="J23" s="30"/>
      <c r="K23" s="30"/>
      <c r="L23" s="30"/>
    </row>
    <row r="24" spans="1:28" x14ac:dyDescent="0.25">
      <c r="A24" s="41"/>
      <c r="B24" s="4"/>
      <c r="C24" s="40"/>
      <c r="E24" s="30" t="s">
        <v>88</v>
      </c>
      <c r="F24" s="30"/>
      <c r="G24" s="30"/>
      <c r="H24" s="30"/>
      <c r="I24" s="30"/>
      <c r="J24" s="30"/>
      <c r="K24" s="30"/>
      <c r="L24" s="30"/>
    </row>
    <row r="25" spans="1:28" x14ac:dyDescent="0.25">
      <c r="A25" s="41"/>
      <c r="B25" s="4"/>
      <c r="C25" s="40"/>
      <c r="E25" s="30" t="s">
        <v>265</v>
      </c>
      <c r="F25" s="30"/>
      <c r="G25" s="30"/>
      <c r="H25" s="30"/>
      <c r="I25" s="30"/>
      <c r="J25" s="30"/>
      <c r="K25" s="30"/>
      <c r="L25" s="30"/>
    </row>
    <row r="26" spans="1:28" x14ac:dyDescent="0.25">
      <c r="A26" s="41"/>
      <c r="B26" s="4"/>
      <c r="C26" s="40"/>
    </row>
    <row r="27" spans="1:28" x14ac:dyDescent="0.25">
      <c r="A27" s="41"/>
      <c r="B27" s="4"/>
      <c r="C27" s="40"/>
    </row>
    <row r="28" spans="1:28" x14ac:dyDescent="0.25">
      <c r="A28" s="41"/>
      <c r="B28" s="4"/>
      <c r="C28" s="40"/>
      <c r="E28" s="37" t="s">
        <v>94</v>
      </c>
      <c r="G28" s="25" t="s">
        <v>96</v>
      </c>
    </row>
    <row r="29" spans="1:28" x14ac:dyDescent="0.25">
      <c r="A29" s="41"/>
      <c r="B29" s="4"/>
      <c r="C29" s="40"/>
      <c r="E29" s="30" t="s">
        <v>97</v>
      </c>
      <c r="G29" s="39" t="s">
        <v>95</v>
      </c>
    </row>
    <row r="30" spans="1:28" x14ac:dyDescent="0.25">
      <c r="A30" s="41"/>
      <c r="B30" s="4"/>
      <c r="C30" s="40"/>
      <c r="E30" s="30" t="s">
        <v>98</v>
      </c>
      <c r="G30" s="39" t="s">
        <v>84</v>
      </c>
    </row>
    <row r="31" spans="1:28" x14ac:dyDescent="0.25">
      <c r="A31" s="41"/>
      <c r="B31" s="4"/>
      <c r="C31" s="40"/>
      <c r="E31" s="30" t="s">
        <v>99</v>
      </c>
      <c r="G31" s="39" t="s">
        <v>85</v>
      </c>
    </row>
    <row r="32" spans="1:28" x14ac:dyDescent="0.25">
      <c r="A32" s="41"/>
      <c r="B32" s="4"/>
      <c r="C32" s="40"/>
      <c r="E32" s="30" t="s">
        <v>100</v>
      </c>
      <c r="G32" s="39" t="s">
        <v>93</v>
      </c>
    </row>
    <row r="33" spans="1:7" x14ac:dyDescent="0.25">
      <c r="A33" s="41"/>
      <c r="B33" s="4"/>
      <c r="C33" s="40"/>
      <c r="E33" s="30" t="s">
        <v>101</v>
      </c>
      <c r="G33" s="39" t="s">
        <v>86</v>
      </c>
    </row>
    <row r="34" spans="1:7" x14ac:dyDescent="0.25">
      <c r="A34" s="41"/>
      <c r="B34" s="4"/>
      <c r="C34" s="40"/>
    </row>
    <row r="35" spans="1:7" x14ac:dyDescent="0.25">
      <c r="A35" s="41"/>
      <c r="B35" s="4"/>
      <c r="C35" s="40"/>
    </row>
    <row r="36" spans="1:7" x14ac:dyDescent="0.25">
      <c r="A36" s="41"/>
      <c r="B36" s="4"/>
      <c r="C36" s="40"/>
    </row>
    <row r="37" spans="1:7" x14ac:dyDescent="0.25">
      <c r="A37" s="41"/>
      <c r="B37" s="4"/>
      <c r="C37" s="40"/>
    </row>
    <row r="38" spans="1:7" x14ac:dyDescent="0.25">
      <c r="A38" s="41"/>
      <c r="B38" s="4"/>
      <c r="C38" s="40"/>
    </row>
    <row r="39" spans="1:7" x14ac:dyDescent="0.25">
      <c r="A39" s="41"/>
      <c r="B39" s="4"/>
      <c r="C39" s="40"/>
    </row>
    <row r="40" spans="1:7" x14ac:dyDescent="0.25">
      <c r="A40" s="41"/>
      <c r="B40" s="4"/>
      <c r="C40" s="40"/>
    </row>
    <row r="41" spans="1:7" x14ac:dyDescent="0.25">
      <c r="A41" s="41"/>
      <c r="B41" s="4"/>
      <c r="C41" s="40"/>
    </row>
    <row r="42" spans="1:7" x14ac:dyDescent="0.25">
      <c r="A42" s="41"/>
      <c r="B42" s="4"/>
      <c r="C42" s="40"/>
    </row>
    <row r="43" spans="1:7" x14ac:dyDescent="0.25">
      <c r="A43" s="41"/>
      <c r="B43" s="4"/>
      <c r="C43" s="40"/>
    </row>
    <row r="44" spans="1:7" x14ac:dyDescent="0.25">
      <c r="A44" s="41"/>
      <c r="B44" s="4"/>
      <c r="C44" s="40"/>
    </row>
    <row r="45" spans="1:7" x14ac:dyDescent="0.25">
      <c r="A45" s="41"/>
      <c r="B45" s="4"/>
      <c r="C45" s="40"/>
    </row>
    <row r="46" spans="1:7" x14ac:dyDescent="0.25">
      <c r="A46" s="41"/>
      <c r="B46" s="4"/>
      <c r="C46" s="40"/>
    </row>
    <row r="47" spans="1:7" x14ac:dyDescent="0.25">
      <c r="A47" s="41"/>
      <c r="B47" s="4"/>
      <c r="C47" s="40"/>
    </row>
    <row r="48" spans="1:7" x14ac:dyDescent="0.25">
      <c r="A48" s="41"/>
      <c r="B48" s="4"/>
      <c r="C48" s="40"/>
    </row>
    <row r="49" spans="1:3" x14ac:dyDescent="0.25">
      <c r="A49" s="41"/>
      <c r="B49" s="4"/>
      <c r="C49" s="40"/>
    </row>
    <row r="50" spans="1:3" x14ac:dyDescent="0.25">
      <c r="A50" s="41"/>
      <c r="B50" s="4"/>
      <c r="C50" s="40"/>
    </row>
    <row r="51" spans="1:3" x14ac:dyDescent="0.25">
      <c r="A51" s="41"/>
      <c r="B51" s="4"/>
      <c r="C51" s="40"/>
    </row>
    <row r="52" spans="1:3" x14ac:dyDescent="0.25">
      <c r="A52" s="41"/>
      <c r="B52" s="4"/>
      <c r="C52" s="40"/>
    </row>
    <row r="53" spans="1:3" x14ac:dyDescent="0.25">
      <c r="A53" s="41"/>
      <c r="B53" s="4"/>
      <c r="C53" s="40"/>
    </row>
    <row r="54" spans="1:3" x14ac:dyDescent="0.25">
      <c r="A54" s="41"/>
      <c r="B54" s="4"/>
      <c r="C54" s="40"/>
    </row>
    <row r="55" spans="1:3" x14ac:dyDescent="0.25">
      <c r="A55" s="41"/>
      <c r="B55" s="4"/>
      <c r="C55" s="40"/>
    </row>
    <row r="56" spans="1:3" x14ac:dyDescent="0.25">
      <c r="A56" s="41"/>
      <c r="B56" s="4"/>
      <c r="C56" s="40"/>
    </row>
    <row r="57" spans="1:3" x14ac:dyDescent="0.25">
      <c r="A57" s="41"/>
      <c r="B57" s="4"/>
      <c r="C57" s="40"/>
    </row>
    <row r="58" spans="1:3" x14ac:dyDescent="0.25">
      <c r="A58" s="41"/>
      <c r="B58" s="4"/>
      <c r="C58" s="40"/>
    </row>
    <row r="59" spans="1:3" x14ac:dyDescent="0.25">
      <c r="A59" s="41"/>
      <c r="B59" s="4"/>
      <c r="C59" s="40"/>
    </row>
    <row r="60" spans="1:3" x14ac:dyDescent="0.25">
      <c r="A60" s="41"/>
      <c r="B60" s="4"/>
      <c r="C60" s="40"/>
    </row>
    <row r="61" spans="1:3" x14ac:dyDescent="0.25">
      <c r="A61" s="41"/>
      <c r="B61" s="4"/>
      <c r="C61" s="40"/>
    </row>
    <row r="62" spans="1:3" x14ac:dyDescent="0.25">
      <c r="A62" s="41"/>
      <c r="B62" s="4"/>
      <c r="C62" s="40"/>
    </row>
    <row r="63" spans="1:3" x14ac:dyDescent="0.25">
      <c r="A63" s="41"/>
      <c r="B63" s="24"/>
      <c r="C63" s="42"/>
    </row>
    <row r="64" spans="1:3" x14ac:dyDescent="0.25">
      <c r="A64" s="41"/>
      <c r="B64" s="4"/>
      <c r="C64" s="40"/>
    </row>
    <row r="65" spans="1:3" x14ac:dyDescent="0.25">
      <c r="A65" s="41"/>
      <c r="B65" s="4"/>
      <c r="C65" s="40"/>
    </row>
    <row r="66" spans="1:3" x14ac:dyDescent="0.25">
      <c r="A66" s="41"/>
      <c r="B66" s="4"/>
      <c r="C66" s="40"/>
    </row>
    <row r="67" spans="1:3" x14ac:dyDescent="0.25">
      <c r="A67" s="41"/>
      <c r="B67" s="4"/>
      <c r="C67" s="40"/>
    </row>
    <row r="68" spans="1:3" x14ac:dyDescent="0.25">
      <c r="A68" s="41"/>
      <c r="B68" s="4"/>
      <c r="C68" s="40"/>
    </row>
    <row r="69" spans="1:3" x14ac:dyDescent="0.25">
      <c r="A69" s="41"/>
      <c r="B69" s="4"/>
      <c r="C69" s="40"/>
    </row>
    <row r="70" spans="1:3" x14ac:dyDescent="0.25">
      <c r="A70" s="41"/>
      <c r="B70" s="4"/>
      <c r="C70" s="40"/>
    </row>
    <row r="71" spans="1:3" x14ac:dyDescent="0.25">
      <c r="A71" s="41"/>
      <c r="B71" s="4"/>
      <c r="C71" s="40"/>
    </row>
    <row r="72" spans="1:3" x14ac:dyDescent="0.25">
      <c r="A72" s="41"/>
      <c r="B72" s="4"/>
      <c r="C72" s="40"/>
    </row>
    <row r="73" spans="1:3" x14ac:dyDescent="0.25">
      <c r="A73" s="41"/>
      <c r="B73" s="4"/>
      <c r="C73" s="40"/>
    </row>
    <row r="74" spans="1:3" x14ac:dyDescent="0.25">
      <c r="A74" s="41"/>
      <c r="B74" s="4"/>
      <c r="C74" s="40"/>
    </row>
    <row r="75" spans="1:3" x14ac:dyDescent="0.25">
      <c r="A75" s="41"/>
      <c r="B75" s="4"/>
      <c r="C75" s="40"/>
    </row>
    <row r="76" spans="1:3" x14ac:dyDescent="0.25">
      <c r="A76" s="41"/>
      <c r="B76" s="4"/>
      <c r="C76" s="40"/>
    </row>
    <row r="77" spans="1:3" x14ac:dyDescent="0.25">
      <c r="A77" s="41"/>
      <c r="B77" s="4"/>
      <c r="C77" s="40"/>
    </row>
    <row r="78" spans="1:3" x14ac:dyDescent="0.25">
      <c r="A78" s="41"/>
      <c r="B78" s="4"/>
      <c r="C78" s="40"/>
    </row>
    <row r="79" spans="1:3" x14ac:dyDescent="0.25">
      <c r="A79" s="41"/>
      <c r="B79" s="4"/>
      <c r="C79" s="40"/>
    </row>
    <row r="80" spans="1:3" x14ac:dyDescent="0.25">
      <c r="A80" s="41"/>
      <c r="B80" s="4"/>
      <c r="C80" s="40"/>
    </row>
    <row r="81" spans="1:3" x14ac:dyDescent="0.25">
      <c r="A81" s="41"/>
      <c r="B81" s="4"/>
      <c r="C81" s="40"/>
    </row>
    <row r="82" spans="1:3" x14ac:dyDescent="0.25">
      <c r="A82" s="41"/>
      <c r="B82" s="4"/>
      <c r="C82" s="40"/>
    </row>
    <row r="83" spans="1:3" x14ac:dyDescent="0.25">
      <c r="A83" s="41"/>
      <c r="B83" s="4"/>
      <c r="C83" s="40"/>
    </row>
    <row r="84" spans="1:3" x14ac:dyDescent="0.25">
      <c r="A84" s="41"/>
      <c r="B84" s="4"/>
      <c r="C84" s="40"/>
    </row>
    <row r="85" spans="1:3" x14ac:dyDescent="0.25">
      <c r="A85" s="41"/>
      <c r="B85" s="4"/>
      <c r="C85" s="40"/>
    </row>
    <row r="86" spans="1:3" x14ac:dyDescent="0.25">
      <c r="A86" s="41"/>
      <c r="B86" s="4"/>
      <c r="C86" s="40"/>
    </row>
    <row r="87" spans="1:3" x14ac:dyDescent="0.25">
      <c r="A87" s="41"/>
      <c r="B87" s="4"/>
      <c r="C87" s="40"/>
    </row>
    <row r="88" spans="1:3" x14ac:dyDescent="0.25">
      <c r="A88" s="41"/>
      <c r="B88" s="4"/>
      <c r="C88" s="40"/>
    </row>
    <row r="89" spans="1:3" x14ac:dyDescent="0.25">
      <c r="A89" s="41"/>
      <c r="B89" s="4"/>
      <c r="C89" s="40"/>
    </row>
    <row r="90" spans="1:3" x14ac:dyDescent="0.25">
      <c r="A90" s="41"/>
      <c r="B90" s="4"/>
      <c r="C90" s="40"/>
    </row>
    <row r="91" spans="1:3" x14ac:dyDescent="0.25">
      <c r="A91" s="41"/>
      <c r="B91" s="4"/>
      <c r="C91" s="40"/>
    </row>
    <row r="92" spans="1:3" x14ac:dyDescent="0.25">
      <c r="A92" s="41"/>
      <c r="B92" s="4"/>
      <c r="C92" s="40"/>
    </row>
    <row r="93" spans="1:3" x14ac:dyDescent="0.25">
      <c r="A93" s="41"/>
      <c r="B93" s="4"/>
      <c r="C93" s="40"/>
    </row>
    <row r="94" spans="1:3" x14ac:dyDescent="0.25">
      <c r="A94" s="41"/>
      <c r="B94" s="4"/>
      <c r="C94" s="40"/>
    </row>
    <row r="95" spans="1:3" x14ac:dyDescent="0.25">
      <c r="A95" s="41"/>
      <c r="B95" s="4"/>
      <c r="C95" s="40"/>
    </row>
    <row r="96" spans="1:3" x14ac:dyDescent="0.25">
      <c r="A96" s="41"/>
      <c r="B96" s="4"/>
      <c r="C96" s="40"/>
    </row>
    <row r="97" spans="1:3" x14ac:dyDescent="0.25">
      <c r="A97" s="41"/>
      <c r="B97" s="4"/>
      <c r="C97" s="40"/>
    </row>
    <row r="98" spans="1:3" x14ac:dyDescent="0.25">
      <c r="A98" s="41"/>
      <c r="B98" s="4"/>
      <c r="C98" s="40"/>
    </row>
    <row r="99" spans="1:3" x14ac:dyDescent="0.25">
      <c r="A99" s="41"/>
      <c r="B99" s="4"/>
      <c r="C99" s="40"/>
    </row>
    <row r="100" spans="1:3" x14ac:dyDescent="0.25">
      <c r="A100" s="41"/>
      <c r="B100" s="4"/>
      <c r="C100" s="40"/>
    </row>
    <row r="101" spans="1:3" x14ac:dyDescent="0.25">
      <c r="A101" s="41"/>
      <c r="B101" s="4"/>
      <c r="C101" s="40"/>
    </row>
    <row r="102" spans="1:3" x14ac:dyDescent="0.25">
      <c r="A102" s="41"/>
      <c r="B102" s="4"/>
      <c r="C102" s="40"/>
    </row>
    <row r="103" spans="1:3" x14ac:dyDescent="0.25">
      <c r="A103" s="41"/>
      <c r="B103" s="4"/>
      <c r="C103" s="40"/>
    </row>
    <row r="104" spans="1:3" x14ac:dyDescent="0.25">
      <c r="A104" s="41"/>
      <c r="B104" s="4"/>
      <c r="C104" s="40"/>
    </row>
    <row r="105" spans="1:3" x14ac:dyDescent="0.25">
      <c r="A105" s="41"/>
      <c r="B105" s="4"/>
      <c r="C105" s="40"/>
    </row>
    <row r="106" spans="1:3" x14ac:dyDescent="0.25">
      <c r="A106" s="41"/>
      <c r="B106" s="4"/>
      <c r="C106" s="40"/>
    </row>
    <row r="107" spans="1:3" x14ac:dyDescent="0.25">
      <c r="A107" s="41"/>
      <c r="B107" s="4"/>
      <c r="C107" s="40"/>
    </row>
    <row r="108" spans="1:3" x14ac:dyDescent="0.25">
      <c r="A108" s="41"/>
      <c r="B108" s="4"/>
      <c r="C108" s="40"/>
    </row>
    <row r="109" spans="1:3" x14ac:dyDescent="0.25">
      <c r="A109" s="41"/>
      <c r="B109" s="4"/>
      <c r="C109" s="40"/>
    </row>
    <row r="110" spans="1:3" x14ac:dyDescent="0.25">
      <c r="A110" s="41"/>
      <c r="B110" s="4"/>
      <c r="C110" s="40"/>
    </row>
    <row r="111" spans="1:3" x14ac:dyDescent="0.25">
      <c r="A111" s="41"/>
      <c r="B111" s="4"/>
      <c r="C111" s="40"/>
    </row>
    <row r="112" spans="1:3" x14ac:dyDescent="0.25">
      <c r="A112" s="41"/>
      <c r="B112" s="4"/>
      <c r="C112" s="40"/>
    </row>
    <row r="113" spans="1:3" x14ac:dyDescent="0.25">
      <c r="A113" s="41"/>
      <c r="B113" s="4"/>
      <c r="C113" s="40"/>
    </row>
    <row r="114" spans="1:3" x14ac:dyDescent="0.25">
      <c r="A114" s="41"/>
      <c r="B114" s="4"/>
      <c r="C114" s="40"/>
    </row>
    <row r="115" spans="1:3" x14ac:dyDescent="0.25">
      <c r="A115" s="41"/>
      <c r="B115" s="4"/>
      <c r="C115" s="40"/>
    </row>
    <row r="116" spans="1:3" x14ac:dyDescent="0.25">
      <c r="A116" s="41"/>
      <c r="B116" s="4"/>
      <c r="C116" s="40"/>
    </row>
    <row r="117" spans="1:3" x14ac:dyDescent="0.25">
      <c r="A117" s="41"/>
      <c r="B117" s="4"/>
      <c r="C117" s="40"/>
    </row>
    <row r="118" spans="1:3" x14ac:dyDescent="0.25">
      <c r="A118" s="41"/>
      <c r="B118" s="4"/>
      <c r="C118" s="40"/>
    </row>
    <row r="119" spans="1:3" x14ac:dyDescent="0.25">
      <c r="A119" s="41"/>
      <c r="B119" s="4"/>
      <c r="C119" s="40"/>
    </row>
    <row r="120" spans="1:3" x14ac:dyDescent="0.25">
      <c r="A120" s="41"/>
      <c r="B120" s="4"/>
      <c r="C120" s="40"/>
    </row>
    <row r="121" spans="1:3" x14ac:dyDescent="0.25">
      <c r="A121" s="41"/>
      <c r="B121" s="4"/>
      <c r="C121" s="40"/>
    </row>
    <row r="122" spans="1:3" x14ac:dyDescent="0.25">
      <c r="A122" s="41"/>
      <c r="B122" s="4"/>
      <c r="C122" s="40"/>
    </row>
    <row r="123" spans="1:3" x14ac:dyDescent="0.25">
      <c r="A123" s="41"/>
      <c r="B123" s="4"/>
      <c r="C123" s="40"/>
    </row>
    <row r="124" spans="1:3" x14ac:dyDescent="0.25">
      <c r="A124" s="41"/>
      <c r="B124" s="4"/>
      <c r="C124" s="40"/>
    </row>
    <row r="125" spans="1:3" x14ac:dyDescent="0.25">
      <c r="A125" s="41"/>
      <c r="B125" s="4"/>
      <c r="C125" s="40"/>
    </row>
    <row r="126" spans="1:3" x14ac:dyDescent="0.25">
      <c r="A126" s="41"/>
      <c r="B126" s="4"/>
      <c r="C126" s="40"/>
    </row>
    <row r="127" spans="1:3" x14ac:dyDescent="0.25">
      <c r="A127" s="41"/>
      <c r="B127" s="4"/>
      <c r="C127" s="40"/>
    </row>
    <row r="128" spans="1:3" x14ac:dyDescent="0.25">
      <c r="A128" s="41"/>
      <c r="B128" s="4"/>
      <c r="C128" s="40"/>
    </row>
    <row r="129" spans="1:3" x14ac:dyDescent="0.25">
      <c r="A129" s="41"/>
      <c r="B129" s="4"/>
      <c r="C129" s="40"/>
    </row>
    <row r="130" spans="1:3" x14ac:dyDescent="0.25">
      <c r="A130" s="41"/>
      <c r="B130" s="4"/>
      <c r="C130" s="40"/>
    </row>
    <row r="131" spans="1:3" x14ac:dyDescent="0.25">
      <c r="A131" s="41"/>
      <c r="B131" s="4"/>
      <c r="C131" s="40"/>
    </row>
    <row r="132" spans="1:3" x14ac:dyDescent="0.25">
      <c r="A132" s="41"/>
      <c r="B132" s="4"/>
      <c r="C132" s="40"/>
    </row>
    <row r="133" spans="1:3" x14ac:dyDescent="0.25">
      <c r="A133" s="41"/>
      <c r="B133" s="4"/>
      <c r="C133" s="40"/>
    </row>
    <row r="134" spans="1:3" x14ac:dyDescent="0.25">
      <c r="A134" s="41"/>
      <c r="B134" s="4"/>
      <c r="C134" s="40"/>
    </row>
    <row r="135" spans="1:3" x14ac:dyDescent="0.25">
      <c r="A135" s="41"/>
      <c r="B135" s="4"/>
      <c r="C135" s="40"/>
    </row>
    <row r="136" spans="1:3" x14ac:dyDescent="0.25">
      <c r="A136" s="41"/>
      <c r="B136" s="4"/>
      <c r="C136" s="40"/>
    </row>
    <row r="137" spans="1:3" x14ac:dyDescent="0.25">
      <c r="A137" s="41"/>
      <c r="B137" s="4"/>
      <c r="C137" s="40"/>
    </row>
    <row r="138" spans="1:3" x14ac:dyDescent="0.25">
      <c r="A138" s="41"/>
      <c r="B138" s="4"/>
      <c r="C138" s="40"/>
    </row>
    <row r="139" spans="1:3" x14ac:dyDescent="0.25">
      <c r="A139" s="41"/>
      <c r="B139" s="4"/>
      <c r="C139" s="40"/>
    </row>
    <row r="140" spans="1:3" x14ac:dyDescent="0.25">
      <c r="A140" s="41"/>
      <c r="B140" s="4"/>
      <c r="C140" s="40"/>
    </row>
    <row r="141" spans="1:3" x14ac:dyDescent="0.25">
      <c r="A141" s="41"/>
      <c r="B141" s="4"/>
      <c r="C141" s="40"/>
    </row>
    <row r="142" spans="1:3" x14ac:dyDescent="0.25">
      <c r="A142" s="41"/>
      <c r="B142" s="4"/>
      <c r="C142" s="40"/>
    </row>
    <row r="143" spans="1:3" x14ac:dyDescent="0.25">
      <c r="A143" s="41"/>
      <c r="B143" s="4"/>
      <c r="C143" s="40"/>
    </row>
    <row r="144" spans="1:3" x14ac:dyDescent="0.25">
      <c r="A144" s="41"/>
      <c r="B144" s="4"/>
      <c r="C144" s="40"/>
    </row>
    <row r="145" spans="1:3" x14ac:dyDescent="0.25">
      <c r="A145" s="41"/>
      <c r="B145" s="4"/>
      <c r="C145" s="40"/>
    </row>
    <row r="146" spans="1:3" x14ac:dyDescent="0.25">
      <c r="A146" s="41"/>
      <c r="B146" s="4"/>
      <c r="C146" s="40"/>
    </row>
    <row r="147" spans="1:3" x14ac:dyDescent="0.25">
      <c r="A147" s="41"/>
      <c r="B147" s="4"/>
      <c r="C147" s="40"/>
    </row>
    <row r="148" spans="1:3" x14ac:dyDescent="0.25">
      <c r="A148" s="41"/>
      <c r="B148" s="4"/>
      <c r="C148" s="40"/>
    </row>
    <row r="149" spans="1:3" x14ac:dyDescent="0.25">
      <c r="A149" s="41"/>
      <c r="B149" s="4"/>
      <c r="C149" s="40"/>
    </row>
    <row r="150" spans="1:3" x14ac:dyDescent="0.25">
      <c r="A150" s="41"/>
      <c r="B150" s="4"/>
      <c r="C150" s="40"/>
    </row>
    <row r="151" spans="1:3" x14ac:dyDescent="0.25">
      <c r="A151" s="41"/>
      <c r="B151" s="4"/>
      <c r="C151" s="40"/>
    </row>
    <row r="152" spans="1:3" x14ac:dyDescent="0.25">
      <c r="A152" s="38"/>
      <c r="B152" s="26"/>
      <c r="C152" s="43"/>
    </row>
    <row r="153" spans="1:3" x14ac:dyDescent="0.25">
      <c r="A153" s="41"/>
      <c r="B153" s="4"/>
      <c r="C153" s="40"/>
    </row>
    <row r="154" spans="1:3" x14ac:dyDescent="0.25">
      <c r="A154" s="38"/>
      <c r="B154" s="26"/>
      <c r="C154" s="43"/>
    </row>
  </sheetData>
  <sheetProtection algorithmName="SHA-512" hashValue="OxU/YWYZEXPd109nq8iTtkxNDNMO8OKFLsF2AaxRaXSc1tQVSAyQBSiRHeWwPu7wKlAuvnAPQka/tXaGjuHa2A==" saltValue="Twrnm7IEaVcqt+dv80VmIA==" spinCount="100000" sheet="1" objects="1" scenarios="1"/>
  <phoneticPr fontId="12" type="noConversion"/>
  <dataValidations count="3">
    <dataValidation type="list" allowBlank="1" showInputMessage="1" showErrorMessage="1" sqref="F9" xr:uid="{00000000-0002-0000-0000-000000000000}">
      <formula1>"Concept, Definitief, Ter info"</formula1>
    </dataValidation>
    <dataValidation type="list" showInputMessage="1" showErrorMessage="1" sqref="F6:F7" xr:uid="{00000000-0002-0000-0000-000001000000}">
      <formula1>$I$6:$I$24</formula1>
    </dataValidation>
    <dataValidation type="list" allowBlank="1" showInputMessage="1" showErrorMessage="1" sqref="G29:G33" xr:uid="{A9212C30-D36F-4112-8EF3-A85DBB2FF772}">
      <formula1>"Laagste inschrijving, 2e,3e,4e,5e"</formula1>
    </dataValidation>
  </dataValidations>
  <pageMargins left="0.59055118110236227" right="0.51181102362204722" top="1.4173228346456694" bottom="1.3779527559055118" header="0.31496062992125984" footer="0.31496062992125984"/>
  <pageSetup paperSize="9" scale="56" fitToHeight="0" orientation="portrait" r:id="rId1"/>
  <headerFooter scaleWithDoc="0">
    <oddHeader xml:space="preserve">&amp;R&amp;G
</oddHeader>
    <oddFooter>&amp;L&amp;G&amp;R&amp;7©2024 Ingenieursbureau Westenberg B.V.     Pagina: &amp;P van &amp;N_x000D_Documentnr.: Hfd.148-013_x000D_Opgesteld door: S. Hulleman_x000D_Gecontroleerd door: B. Hoogma_x000D_Datum: 22-04-24_x000D_Status: Definitief_x000D_Versie: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8">
    <pageSetUpPr fitToPage="1"/>
  </sheetPr>
  <dimension ref="A1:Y387"/>
  <sheetViews>
    <sheetView view="pageBreakPreview" zoomScaleNormal="130" zoomScaleSheetLayoutView="100" zoomScalePageLayoutView="130" workbookViewId="0">
      <pane xSplit="5" ySplit="3" topLeftCell="F26" activePane="bottomRight" state="frozen"/>
      <selection activeCell="B41" sqref="B41"/>
      <selection pane="topRight" activeCell="B41" sqref="B41"/>
      <selection pane="bottomLeft" activeCell="B41" sqref="B41"/>
      <selection pane="bottomRight" activeCell="B41" sqref="B41"/>
    </sheetView>
  </sheetViews>
  <sheetFormatPr defaultColWidth="9.140625" defaultRowHeight="15.95" customHeight="1" x14ac:dyDescent="0.25"/>
  <cols>
    <col min="1" max="1" width="9.7109375" style="5" customWidth="1"/>
    <col min="2" max="2" width="100.7109375" style="5" customWidth="1"/>
    <col min="3" max="3" width="11.85546875" style="5" customWidth="1"/>
    <col min="4" max="4" width="7.7109375" style="78" customWidth="1"/>
    <col min="5" max="5" width="15.7109375" style="78" customWidth="1"/>
    <col min="6" max="6" width="3.7109375" style="128" customWidth="1"/>
    <col min="7" max="7" width="54.5703125" style="130" bestFit="1" customWidth="1"/>
    <col min="8" max="25" width="9.140625" style="128" customWidth="1"/>
    <col min="26" max="26" width="9.140625" style="5" customWidth="1"/>
    <col min="27" max="16384" width="9.140625" style="5"/>
  </cols>
  <sheetData>
    <row r="1" spans="1:25" ht="15.95" customHeight="1" x14ac:dyDescent="0.25">
      <c r="A1" s="11" t="str">
        <f>Specificatie_van_de_inschrijfsom_bestek</f>
        <v>Specificatie van de inschrijfsom bestek Hfd.148</v>
      </c>
      <c r="B1" s="74"/>
      <c r="C1" s="74"/>
      <c r="D1" s="87"/>
      <c r="E1" s="87"/>
      <c r="G1" s="148"/>
    </row>
    <row r="2" spans="1:25" ht="15.95" customHeight="1" thickBot="1" x14ac:dyDescent="0.3">
      <c r="A2" s="76"/>
      <c r="B2" s="75"/>
      <c r="C2" s="75"/>
      <c r="D2" s="88"/>
      <c r="E2" s="88"/>
    </row>
    <row r="3" spans="1:25" ht="39" thickBot="1" x14ac:dyDescent="0.3">
      <c r="A3" s="92" t="s">
        <v>32</v>
      </c>
      <c r="B3" s="92" t="s">
        <v>0</v>
      </c>
      <c r="C3" s="93" t="s">
        <v>102</v>
      </c>
      <c r="D3" s="95" t="s">
        <v>1</v>
      </c>
      <c r="E3" s="94" t="s">
        <v>34</v>
      </c>
    </row>
    <row r="4" spans="1:25" ht="15.95" customHeight="1" x14ac:dyDescent="0.25">
      <c r="A4" s="36" t="s">
        <v>279</v>
      </c>
      <c r="B4" s="97" t="s">
        <v>264</v>
      </c>
      <c r="C4" s="91" t="s">
        <v>235</v>
      </c>
      <c r="D4" s="77" t="s">
        <v>82</v>
      </c>
      <c r="E4" s="99"/>
    </row>
    <row r="5" spans="1:25" ht="32.1" customHeight="1" x14ac:dyDescent="0.25">
      <c r="A5" s="36" t="s">
        <v>280</v>
      </c>
      <c r="B5" s="97" t="s">
        <v>415</v>
      </c>
      <c r="C5" s="91" t="s">
        <v>266</v>
      </c>
      <c r="D5" s="77" t="s">
        <v>8</v>
      </c>
      <c r="E5" s="99">
        <v>1</v>
      </c>
    </row>
    <row r="6" spans="1:25" ht="25.5" x14ac:dyDescent="0.25">
      <c r="A6" s="36" t="s">
        <v>400</v>
      </c>
      <c r="B6" s="97" t="s">
        <v>409</v>
      </c>
      <c r="C6" s="91" t="s">
        <v>266</v>
      </c>
      <c r="D6" s="77" t="s">
        <v>82</v>
      </c>
      <c r="E6" s="99"/>
      <c r="G6" s="130" t="s">
        <v>401</v>
      </c>
    </row>
    <row r="7" spans="1:25" ht="15.95" customHeight="1" x14ac:dyDescent="0.25">
      <c r="A7" s="36"/>
      <c r="B7" s="97"/>
      <c r="C7" s="91"/>
      <c r="D7" s="77"/>
      <c r="E7" s="99"/>
    </row>
    <row r="8" spans="1:25" ht="15.95" customHeight="1" x14ac:dyDescent="0.25">
      <c r="A8" s="136">
        <v>4213</v>
      </c>
      <c r="B8" s="97" t="s">
        <v>284</v>
      </c>
      <c r="C8" s="137"/>
      <c r="D8" s="138"/>
      <c r="E8" s="139" t="s">
        <v>283</v>
      </c>
      <c r="F8" s="128" t="s">
        <v>258</v>
      </c>
      <c r="G8" s="149"/>
    </row>
    <row r="9" spans="1:25" ht="15.95" customHeight="1" x14ac:dyDescent="0.25">
      <c r="A9" s="136"/>
      <c r="B9" s="106" t="s">
        <v>610</v>
      </c>
      <c r="C9" s="145">
        <v>46023</v>
      </c>
      <c r="D9" s="146" t="s">
        <v>281</v>
      </c>
      <c r="E9" s="147">
        <v>136</v>
      </c>
      <c r="F9" s="5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95" customHeight="1" x14ac:dyDescent="0.25">
      <c r="A10" s="144"/>
      <c r="B10" s="106" t="s">
        <v>285</v>
      </c>
      <c r="C10" s="145"/>
      <c r="D10" s="146" t="s">
        <v>281</v>
      </c>
      <c r="E10" s="147">
        <v>138</v>
      </c>
      <c r="F10" s="142"/>
      <c r="G10" s="150">
        <f t="shared" ref="G10:G14" si="0">IF(E10="","", ($E10/$E$9)-100%)</f>
        <v>1.4705882352941124E-2</v>
      </c>
      <c r="H10" s="5">
        <f>(E10-E9)/E9*100</f>
        <v>1.4705882352941175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95" customHeight="1" x14ac:dyDescent="0.25">
      <c r="A11" s="144"/>
      <c r="B11" s="106" t="s">
        <v>286</v>
      </c>
      <c r="C11" s="145"/>
      <c r="D11" s="146" t="s">
        <v>281</v>
      </c>
      <c r="E11" s="147"/>
      <c r="F11" s="5"/>
      <c r="G11" s="150" t="str">
        <f t="shared" si="0"/>
        <v/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95" customHeight="1" x14ac:dyDescent="0.25">
      <c r="A12" s="144"/>
      <c r="B12" s="106" t="s">
        <v>287</v>
      </c>
      <c r="C12" s="145"/>
      <c r="D12" s="146" t="s">
        <v>281</v>
      </c>
      <c r="E12" s="147"/>
      <c r="F12" s="5"/>
      <c r="G12" s="150" t="str">
        <f t="shared" si="0"/>
        <v/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95" customHeight="1" x14ac:dyDescent="0.25">
      <c r="A13" s="144"/>
      <c r="B13" s="106" t="s">
        <v>288</v>
      </c>
      <c r="C13" s="145"/>
      <c r="D13" s="146" t="s">
        <v>281</v>
      </c>
      <c r="E13" s="147"/>
      <c r="F13" s="5"/>
      <c r="G13" s="150" t="str">
        <f t="shared" si="0"/>
        <v/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95" customHeight="1" x14ac:dyDescent="0.25">
      <c r="A14" s="144"/>
      <c r="B14" s="106" t="s">
        <v>289</v>
      </c>
      <c r="C14" s="145"/>
      <c r="D14" s="146" t="s">
        <v>281</v>
      </c>
      <c r="E14" s="147"/>
      <c r="F14" s="5"/>
      <c r="G14" s="150" t="str">
        <f t="shared" si="0"/>
        <v/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95" customHeight="1" x14ac:dyDescent="0.25">
      <c r="A15" s="136"/>
      <c r="B15" s="141" t="s">
        <v>282</v>
      </c>
      <c r="C15" s="143"/>
      <c r="D15" s="138"/>
      <c r="E15" s="140"/>
      <c r="F15" s="5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95" customHeight="1" x14ac:dyDescent="0.25">
      <c r="A16" s="36"/>
      <c r="B16" s="97" t="s">
        <v>259</v>
      </c>
      <c r="C16" s="91"/>
      <c r="D16" s="77"/>
      <c r="E16" s="99"/>
      <c r="F16" s="128" t="s">
        <v>258</v>
      </c>
    </row>
    <row r="17" spans="1:6" ht="15.95" customHeight="1" x14ac:dyDescent="0.25">
      <c r="A17" s="100"/>
      <c r="B17" s="101"/>
      <c r="C17" s="102"/>
      <c r="D17" s="103"/>
      <c r="E17" s="89"/>
    </row>
    <row r="18" spans="1:6" ht="15.95" customHeight="1" x14ac:dyDescent="0.25">
      <c r="A18" s="100" t="s">
        <v>290</v>
      </c>
      <c r="B18" s="101" t="s">
        <v>424</v>
      </c>
      <c r="C18" s="102"/>
      <c r="D18" s="103"/>
      <c r="E18" s="89"/>
    </row>
    <row r="19" spans="1:6" ht="15.95" customHeight="1" x14ac:dyDescent="0.25">
      <c r="A19" s="104" t="s">
        <v>291</v>
      </c>
      <c r="B19" s="101" t="s">
        <v>416</v>
      </c>
      <c r="C19" s="102"/>
      <c r="D19" s="103"/>
      <c r="E19" s="89"/>
    </row>
    <row r="20" spans="1:6" ht="15.95" customHeight="1" x14ac:dyDescent="0.25">
      <c r="A20" s="104" t="s">
        <v>292</v>
      </c>
      <c r="B20" s="101" t="s">
        <v>423</v>
      </c>
      <c r="C20" s="102"/>
      <c r="D20" s="103"/>
      <c r="E20" s="89"/>
    </row>
    <row r="21" spans="1:6" ht="15.95" customHeight="1" x14ac:dyDescent="0.25">
      <c r="A21" s="104" t="s">
        <v>293</v>
      </c>
      <c r="B21" s="101" t="s">
        <v>417</v>
      </c>
      <c r="C21" s="102"/>
      <c r="D21" s="103"/>
      <c r="E21" s="89"/>
    </row>
    <row r="22" spans="1:6" ht="15.95" customHeight="1" x14ac:dyDescent="0.25">
      <c r="A22" s="104" t="s">
        <v>294</v>
      </c>
      <c r="B22" s="101" t="s">
        <v>425</v>
      </c>
      <c r="C22" s="102"/>
      <c r="D22" s="103"/>
      <c r="E22" s="89"/>
    </row>
    <row r="23" spans="1:6" ht="15.95" customHeight="1" x14ac:dyDescent="0.25">
      <c r="A23" s="104" t="s">
        <v>295</v>
      </c>
      <c r="B23" s="101" t="s">
        <v>427</v>
      </c>
      <c r="C23" s="102"/>
      <c r="D23" s="103"/>
      <c r="E23" s="89"/>
    </row>
    <row r="24" spans="1:6" ht="15.95" customHeight="1" x14ac:dyDescent="0.25">
      <c r="A24" s="104" t="s">
        <v>296</v>
      </c>
      <c r="B24" s="101" t="s">
        <v>419</v>
      </c>
      <c r="C24" s="102"/>
      <c r="D24" s="103"/>
      <c r="E24" s="89"/>
    </row>
    <row r="25" spans="1:6" ht="15.95" customHeight="1" x14ac:dyDescent="0.25">
      <c r="A25" s="104" t="s">
        <v>297</v>
      </c>
      <c r="B25" s="101" t="s">
        <v>418</v>
      </c>
      <c r="C25" s="102"/>
      <c r="D25" s="103"/>
      <c r="E25" s="89"/>
    </row>
    <row r="26" spans="1:6" ht="15.95" customHeight="1" x14ac:dyDescent="0.25">
      <c r="A26" s="104" t="s">
        <v>298</v>
      </c>
      <c r="B26" s="101" t="s">
        <v>421</v>
      </c>
      <c r="C26" s="102"/>
      <c r="D26" s="103"/>
      <c r="E26" s="89"/>
    </row>
    <row r="27" spans="1:6" ht="15.95" customHeight="1" x14ac:dyDescent="0.25">
      <c r="A27" s="104" t="s">
        <v>299</v>
      </c>
      <c r="B27" s="101" t="s">
        <v>420</v>
      </c>
      <c r="C27" s="102"/>
      <c r="D27" s="103"/>
      <c r="E27" s="89"/>
    </row>
    <row r="28" spans="1:6" ht="15.95" customHeight="1" x14ac:dyDescent="0.25">
      <c r="A28" s="104" t="s">
        <v>300</v>
      </c>
      <c r="B28" s="101" t="s">
        <v>422</v>
      </c>
      <c r="C28" s="102"/>
      <c r="D28" s="103"/>
      <c r="E28" s="89"/>
    </row>
    <row r="29" spans="1:6" ht="15.95" customHeight="1" x14ac:dyDescent="0.25">
      <c r="A29" s="104" t="s">
        <v>301</v>
      </c>
      <c r="B29" s="105" t="s">
        <v>426</v>
      </c>
      <c r="C29" s="102"/>
      <c r="D29" s="103"/>
      <c r="E29" s="89"/>
    </row>
    <row r="30" spans="1:6" ht="15.95" customHeight="1" x14ac:dyDescent="0.25">
      <c r="A30" s="100"/>
      <c r="B30" s="106"/>
      <c r="C30" s="102"/>
      <c r="D30" s="103"/>
      <c r="E30" s="89"/>
    </row>
    <row r="31" spans="1:6" ht="15.95" customHeight="1" x14ac:dyDescent="0.25">
      <c r="A31" s="36"/>
      <c r="B31" s="97" t="s">
        <v>481</v>
      </c>
      <c r="C31" s="91"/>
      <c r="D31" s="77"/>
      <c r="E31" s="99"/>
      <c r="F31" s="128" t="s">
        <v>258</v>
      </c>
    </row>
    <row r="32" spans="1:6" ht="15.95" customHeight="1" x14ac:dyDescent="0.25">
      <c r="A32" s="100" t="s">
        <v>40</v>
      </c>
      <c r="B32" s="106" t="s">
        <v>41</v>
      </c>
      <c r="C32" s="102"/>
      <c r="D32" s="103"/>
      <c r="E32" s="89"/>
      <c r="F32" s="45"/>
    </row>
    <row r="33" spans="1:6" ht="15.95" customHeight="1" x14ac:dyDescent="0.25">
      <c r="A33" s="100" t="s">
        <v>619</v>
      </c>
      <c r="B33" s="101" t="s">
        <v>620</v>
      </c>
      <c r="C33" s="102" t="s">
        <v>235</v>
      </c>
      <c r="D33" s="103" t="s">
        <v>8</v>
      </c>
      <c r="E33" s="89">
        <v>0</v>
      </c>
      <c r="F33" s="45"/>
    </row>
    <row r="34" spans="1:6" ht="15.95" customHeight="1" x14ac:dyDescent="0.25">
      <c r="A34" s="100" t="s">
        <v>42</v>
      </c>
      <c r="B34" s="101" t="s">
        <v>519</v>
      </c>
      <c r="C34" s="107" t="s">
        <v>235</v>
      </c>
      <c r="D34" s="103" t="s">
        <v>8</v>
      </c>
      <c r="E34" s="89">
        <v>0</v>
      </c>
      <c r="F34" s="45"/>
    </row>
    <row r="35" spans="1:6" ht="15.95" customHeight="1" x14ac:dyDescent="0.25">
      <c r="A35" s="100" t="s">
        <v>43</v>
      </c>
      <c r="B35" s="101" t="s">
        <v>530</v>
      </c>
      <c r="C35" s="107"/>
      <c r="D35" s="103"/>
      <c r="E35" s="89"/>
      <c r="F35" s="45"/>
    </row>
    <row r="36" spans="1:6" ht="15.95" customHeight="1" x14ac:dyDescent="0.25">
      <c r="A36" s="100" t="s">
        <v>231</v>
      </c>
      <c r="B36" s="101" t="s">
        <v>26</v>
      </c>
      <c r="C36" s="107" t="s">
        <v>235</v>
      </c>
      <c r="D36" s="103" t="s">
        <v>281</v>
      </c>
      <c r="E36" s="89">
        <v>0</v>
      </c>
      <c r="F36" s="45"/>
    </row>
    <row r="37" spans="1:6" ht="15.95" customHeight="1" x14ac:dyDescent="0.25">
      <c r="A37" s="100" t="s">
        <v>232</v>
      </c>
      <c r="B37" s="101" t="s">
        <v>27</v>
      </c>
      <c r="C37" s="107" t="s">
        <v>235</v>
      </c>
      <c r="D37" s="103" t="s">
        <v>8</v>
      </c>
      <c r="E37" s="89">
        <v>0</v>
      </c>
      <c r="F37" s="45"/>
    </row>
    <row r="38" spans="1:6" ht="15.95" customHeight="1" x14ac:dyDescent="0.25">
      <c r="A38" s="100" t="s">
        <v>233</v>
      </c>
      <c r="B38" s="101" t="s">
        <v>28</v>
      </c>
      <c r="C38" s="107" t="s">
        <v>235</v>
      </c>
      <c r="D38" s="103" t="s">
        <v>8</v>
      </c>
      <c r="E38" s="89">
        <v>0</v>
      </c>
      <c r="F38" s="45"/>
    </row>
    <row r="39" spans="1:6" ht="15.95" customHeight="1" x14ac:dyDescent="0.25">
      <c r="A39" s="100" t="s">
        <v>234</v>
      </c>
      <c r="B39" s="101" t="s">
        <v>29</v>
      </c>
      <c r="C39" s="107" t="s">
        <v>235</v>
      </c>
      <c r="D39" s="103" t="s">
        <v>8</v>
      </c>
      <c r="E39" s="89">
        <v>0</v>
      </c>
      <c r="F39" s="45"/>
    </row>
    <row r="40" spans="1:6" ht="15.95" customHeight="1" x14ac:dyDescent="0.25">
      <c r="A40" s="100" t="s">
        <v>596</v>
      </c>
      <c r="B40" s="101" t="s">
        <v>30</v>
      </c>
      <c r="C40" s="102" t="s">
        <v>235</v>
      </c>
      <c r="D40" s="103" t="s">
        <v>8</v>
      </c>
      <c r="E40" s="89">
        <v>0</v>
      </c>
      <c r="F40" s="45"/>
    </row>
    <row r="41" spans="1:6" ht="15.95" customHeight="1" x14ac:dyDescent="0.25">
      <c r="A41" s="100" t="s">
        <v>44</v>
      </c>
      <c r="B41" s="101" t="s">
        <v>302</v>
      </c>
      <c r="C41" s="102" t="s">
        <v>82</v>
      </c>
      <c r="D41" s="103" t="s">
        <v>13</v>
      </c>
      <c r="E41" s="89">
        <v>0</v>
      </c>
      <c r="F41" s="45"/>
    </row>
    <row r="42" spans="1:6" ht="15.95" customHeight="1" x14ac:dyDescent="0.25">
      <c r="A42" s="100" t="s">
        <v>314</v>
      </c>
      <c r="B42" s="101" t="s">
        <v>608</v>
      </c>
      <c r="C42" s="102" t="s">
        <v>235</v>
      </c>
      <c r="D42" s="103" t="s">
        <v>8</v>
      </c>
      <c r="E42" s="89">
        <v>0</v>
      </c>
      <c r="F42" s="45"/>
    </row>
    <row r="43" spans="1:6" ht="15.95" customHeight="1" x14ac:dyDescent="0.25">
      <c r="A43" s="100" t="s">
        <v>597</v>
      </c>
      <c r="B43" s="101" t="s">
        <v>408</v>
      </c>
      <c r="C43" s="102" t="s">
        <v>82</v>
      </c>
      <c r="D43" s="103" t="s">
        <v>13</v>
      </c>
      <c r="E43" s="89">
        <v>0</v>
      </c>
      <c r="F43" s="45" t="s">
        <v>304</v>
      </c>
    </row>
    <row r="44" spans="1:6" ht="15.95" customHeight="1" x14ac:dyDescent="0.25">
      <c r="A44" s="100" t="s">
        <v>184</v>
      </c>
      <c r="B44" s="101" t="s">
        <v>263</v>
      </c>
      <c r="C44" s="102" t="s">
        <v>82</v>
      </c>
      <c r="D44" s="103" t="s">
        <v>13</v>
      </c>
      <c r="E44" s="89">
        <v>0</v>
      </c>
      <c r="F44" s="45" t="s">
        <v>304</v>
      </c>
    </row>
    <row r="45" spans="1:6" ht="15.95" customHeight="1" x14ac:dyDescent="0.25">
      <c r="A45" s="100" t="s">
        <v>185</v>
      </c>
      <c r="B45" s="101" t="s">
        <v>261</v>
      </c>
      <c r="C45" s="102" t="s">
        <v>82</v>
      </c>
      <c r="D45" s="103" t="s">
        <v>13</v>
      </c>
      <c r="E45" s="89">
        <v>0</v>
      </c>
      <c r="F45" s="45"/>
    </row>
    <row r="46" spans="1:6" ht="15.95" customHeight="1" x14ac:dyDescent="0.25">
      <c r="A46" s="100" t="s">
        <v>186</v>
      </c>
      <c r="B46" s="101" t="s">
        <v>262</v>
      </c>
      <c r="C46" s="102" t="s">
        <v>82</v>
      </c>
      <c r="D46" s="103" t="s">
        <v>13</v>
      </c>
      <c r="E46" s="89">
        <v>0</v>
      </c>
      <c r="F46" s="45"/>
    </row>
    <row r="47" spans="1:6" ht="15.95" customHeight="1" x14ac:dyDescent="0.25">
      <c r="A47" s="100" t="s">
        <v>600</v>
      </c>
      <c r="B47" s="101" t="s">
        <v>411</v>
      </c>
      <c r="C47" s="102" t="s">
        <v>82</v>
      </c>
      <c r="D47" s="103" t="s">
        <v>8</v>
      </c>
      <c r="E47" s="89">
        <v>0</v>
      </c>
      <c r="F47" s="45"/>
    </row>
    <row r="48" spans="1:6" ht="15.95" customHeight="1" x14ac:dyDescent="0.25">
      <c r="A48" s="100" t="s">
        <v>601</v>
      </c>
      <c r="B48" s="101" t="s">
        <v>463</v>
      </c>
      <c r="C48" s="102" t="s">
        <v>305</v>
      </c>
      <c r="D48" s="103" t="s">
        <v>13</v>
      </c>
      <c r="E48" s="89">
        <v>0</v>
      </c>
      <c r="F48" s="45"/>
    </row>
    <row r="49" spans="1:6" ht="15.95" customHeight="1" x14ac:dyDescent="0.25">
      <c r="A49" s="100" t="s">
        <v>602</v>
      </c>
      <c r="B49" s="101" t="s">
        <v>463</v>
      </c>
      <c r="C49" s="102" t="s">
        <v>107</v>
      </c>
      <c r="D49" s="103" t="s">
        <v>13</v>
      </c>
      <c r="E49" s="89">
        <v>0</v>
      </c>
      <c r="F49" s="45"/>
    </row>
    <row r="50" spans="1:6" ht="15.95" customHeight="1" x14ac:dyDescent="0.25">
      <c r="A50" s="100" t="s">
        <v>603</v>
      </c>
      <c r="B50" s="101" t="s">
        <v>463</v>
      </c>
      <c r="C50" s="102" t="s">
        <v>108</v>
      </c>
      <c r="D50" s="103" t="s">
        <v>13</v>
      </c>
      <c r="E50" s="89">
        <v>0</v>
      </c>
      <c r="F50" s="45"/>
    </row>
    <row r="51" spans="1:6" ht="15.95" customHeight="1" x14ac:dyDescent="0.25">
      <c r="A51" s="100" t="s">
        <v>604</v>
      </c>
      <c r="B51" s="101" t="s">
        <v>517</v>
      </c>
      <c r="C51" s="102" t="s">
        <v>108</v>
      </c>
      <c r="D51" s="103" t="s">
        <v>13</v>
      </c>
      <c r="E51" s="89">
        <v>0</v>
      </c>
      <c r="F51" s="45"/>
    </row>
    <row r="52" spans="1:6" ht="15.95" customHeight="1" x14ac:dyDescent="0.25">
      <c r="A52" s="100" t="s">
        <v>46</v>
      </c>
      <c r="B52" s="101" t="s">
        <v>239</v>
      </c>
      <c r="C52" s="102" t="s">
        <v>82</v>
      </c>
      <c r="D52" s="103" t="s">
        <v>13</v>
      </c>
      <c r="E52" s="89">
        <v>0</v>
      </c>
      <c r="F52" s="45"/>
    </row>
    <row r="53" spans="1:6" ht="15.95" customHeight="1" x14ac:dyDescent="0.25">
      <c r="A53" s="100" t="s">
        <v>47</v>
      </c>
      <c r="B53" s="101" t="s">
        <v>303</v>
      </c>
      <c r="C53" s="102" t="s">
        <v>82</v>
      </c>
      <c r="D53" s="103" t="s">
        <v>8</v>
      </c>
      <c r="E53" s="89">
        <v>0</v>
      </c>
      <c r="F53" s="45"/>
    </row>
    <row r="54" spans="1:6" ht="15.95" customHeight="1" x14ac:dyDescent="0.25">
      <c r="A54" s="100" t="s">
        <v>80</v>
      </c>
      <c r="B54" s="101" t="s">
        <v>240</v>
      </c>
      <c r="C54" s="102" t="s">
        <v>82</v>
      </c>
      <c r="D54" s="103" t="s">
        <v>8</v>
      </c>
      <c r="E54" s="89">
        <v>0</v>
      </c>
      <c r="F54" s="45"/>
    </row>
    <row r="55" spans="1:6" ht="15.95" customHeight="1" x14ac:dyDescent="0.25">
      <c r="A55" s="100" t="s">
        <v>613</v>
      </c>
      <c r="B55" s="101" t="s">
        <v>48</v>
      </c>
      <c r="C55" s="102" t="s">
        <v>235</v>
      </c>
      <c r="D55" s="103" t="s">
        <v>8</v>
      </c>
      <c r="E55" s="89">
        <v>0</v>
      </c>
      <c r="F55" s="45"/>
    </row>
    <row r="56" spans="1:6" ht="15.95" customHeight="1" x14ac:dyDescent="0.25">
      <c r="A56" s="100" t="s">
        <v>598</v>
      </c>
      <c r="B56" s="101" t="s">
        <v>48</v>
      </c>
      <c r="C56" s="102" t="s">
        <v>235</v>
      </c>
      <c r="D56" s="103" t="s">
        <v>8</v>
      </c>
      <c r="E56" s="89">
        <v>0</v>
      </c>
      <c r="F56" s="45"/>
    </row>
    <row r="57" spans="1:6" ht="15.95" customHeight="1" x14ac:dyDescent="0.25">
      <c r="A57" s="100" t="s">
        <v>599</v>
      </c>
      <c r="B57" s="101" t="s">
        <v>58</v>
      </c>
      <c r="C57" s="102" t="s">
        <v>235</v>
      </c>
      <c r="D57" s="103" t="s">
        <v>8</v>
      </c>
      <c r="E57" s="89">
        <v>0</v>
      </c>
      <c r="F57" s="45"/>
    </row>
    <row r="58" spans="1:6" ht="15.95" customHeight="1" x14ac:dyDescent="0.25">
      <c r="A58" s="100" t="s">
        <v>605</v>
      </c>
      <c r="B58" s="108" t="s">
        <v>238</v>
      </c>
      <c r="C58" s="102" t="s">
        <v>235</v>
      </c>
      <c r="D58" s="103" t="s">
        <v>8</v>
      </c>
      <c r="E58" s="89">
        <v>0</v>
      </c>
      <c r="F58" s="45"/>
    </row>
    <row r="59" spans="1:6" ht="15.95" customHeight="1" x14ac:dyDescent="0.25">
      <c r="A59" s="100" t="s">
        <v>609</v>
      </c>
      <c r="B59" s="101" t="s">
        <v>237</v>
      </c>
      <c r="C59" s="102" t="s">
        <v>235</v>
      </c>
      <c r="D59" s="103" t="s">
        <v>281</v>
      </c>
      <c r="E59" s="89">
        <v>0</v>
      </c>
      <c r="F59" s="45"/>
    </row>
    <row r="60" spans="1:6" ht="15.95" customHeight="1" x14ac:dyDescent="0.25">
      <c r="A60" s="100"/>
      <c r="B60" s="101"/>
      <c r="C60" s="102"/>
      <c r="D60" s="103"/>
      <c r="E60" s="89"/>
      <c r="F60" s="45"/>
    </row>
    <row r="61" spans="1:6" ht="15.95" customHeight="1" x14ac:dyDescent="0.25">
      <c r="A61" s="100" t="s">
        <v>49</v>
      </c>
      <c r="B61" s="101" t="s">
        <v>81</v>
      </c>
      <c r="C61" s="102"/>
      <c r="D61" s="103"/>
      <c r="E61" s="89"/>
      <c r="F61" s="45"/>
    </row>
    <row r="62" spans="1:6" ht="15.95" customHeight="1" x14ac:dyDescent="0.25">
      <c r="A62" s="100" t="s">
        <v>236</v>
      </c>
      <c r="B62" s="101" t="s">
        <v>31</v>
      </c>
      <c r="C62" s="102" t="s">
        <v>235</v>
      </c>
      <c r="D62" s="103" t="s">
        <v>8</v>
      </c>
      <c r="E62" s="89">
        <v>0</v>
      </c>
      <c r="F62" s="45"/>
    </row>
    <row r="63" spans="1:6" ht="15.95" customHeight="1" x14ac:dyDescent="0.25">
      <c r="A63" s="100" t="s">
        <v>606</v>
      </c>
      <c r="B63" s="101" t="s">
        <v>607</v>
      </c>
      <c r="C63" s="102" t="s">
        <v>235</v>
      </c>
      <c r="D63" s="103" t="s">
        <v>8</v>
      </c>
      <c r="E63" s="89">
        <v>0</v>
      </c>
      <c r="F63" s="45"/>
    </row>
    <row r="64" spans="1:6" ht="15.95" customHeight="1" x14ac:dyDescent="0.25">
      <c r="A64" s="100" t="s">
        <v>254</v>
      </c>
      <c r="B64" s="101" t="s">
        <v>252</v>
      </c>
      <c r="C64" s="109" t="s">
        <v>142</v>
      </c>
      <c r="D64" s="103" t="s">
        <v>13</v>
      </c>
      <c r="E64" s="89">
        <v>0</v>
      </c>
      <c r="F64" s="45"/>
    </row>
    <row r="65" spans="1:7" ht="15.95" customHeight="1" x14ac:dyDescent="0.25">
      <c r="A65" s="100" t="s">
        <v>255</v>
      </c>
      <c r="B65" s="101" t="s">
        <v>253</v>
      </c>
      <c r="C65" s="102" t="s">
        <v>144</v>
      </c>
      <c r="D65" s="103" t="s">
        <v>13</v>
      </c>
      <c r="E65" s="89">
        <v>0</v>
      </c>
      <c r="F65" s="45"/>
    </row>
    <row r="66" spans="1:7" ht="15.95" customHeight="1" x14ac:dyDescent="0.25">
      <c r="A66" s="100"/>
      <c r="B66" s="101"/>
      <c r="C66" s="102"/>
      <c r="D66" s="103"/>
      <c r="E66" s="89"/>
      <c r="F66" s="45"/>
    </row>
    <row r="67" spans="1:7" ht="15.95" customHeight="1" x14ac:dyDescent="0.25">
      <c r="A67" s="100" t="s">
        <v>314</v>
      </c>
      <c r="B67" s="101" t="s">
        <v>25</v>
      </c>
      <c r="C67" s="102"/>
      <c r="D67" s="103"/>
      <c r="E67" s="89"/>
      <c r="F67" s="45"/>
    </row>
    <row r="68" spans="1:7" ht="15.95" customHeight="1" x14ac:dyDescent="0.25">
      <c r="A68" s="110" t="s">
        <v>183</v>
      </c>
      <c r="B68" s="110" t="s">
        <v>103</v>
      </c>
      <c r="C68" s="107" t="s">
        <v>82</v>
      </c>
      <c r="D68" s="111" t="s">
        <v>13</v>
      </c>
      <c r="E68" s="89">
        <v>0</v>
      </c>
      <c r="F68" s="45"/>
    </row>
    <row r="69" spans="1:7" ht="15.95" customHeight="1" x14ac:dyDescent="0.25">
      <c r="A69" s="110" t="s">
        <v>184</v>
      </c>
      <c r="B69" s="101" t="s">
        <v>104</v>
      </c>
      <c r="C69" s="107" t="s">
        <v>82</v>
      </c>
      <c r="D69" s="103" t="s">
        <v>13</v>
      </c>
      <c r="E69" s="89">
        <v>0</v>
      </c>
      <c r="F69" s="45"/>
      <c r="G69" s="131"/>
    </row>
    <row r="70" spans="1:7" ht="15.95" customHeight="1" x14ac:dyDescent="0.25">
      <c r="A70" s="110" t="s">
        <v>185</v>
      </c>
      <c r="B70" s="101" t="s">
        <v>105</v>
      </c>
      <c r="C70" s="107" t="s">
        <v>82</v>
      </c>
      <c r="D70" s="103" t="s">
        <v>13</v>
      </c>
      <c r="E70" s="89">
        <v>0</v>
      </c>
      <c r="F70" s="45"/>
    </row>
    <row r="71" spans="1:7" ht="15.95" customHeight="1" x14ac:dyDescent="0.25">
      <c r="A71" s="110" t="s">
        <v>186</v>
      </c>
      <c r="B71" s="110" t="s">
        <v>106</v>
      </c>
      <c r="C71" s="107" t="s">
        <v>82</v>
      </c>
      <c r="D71" s="111" t="s">
        <v>13</v>
      </c>
      <c r="E71" s="89">
        <v>0</v>
      </c>
      <c r="F71" s="45"/>
    </row>
    <row r="72" spans="1:7" ht="15.95" customHeight="1" x14ac:dyDescent="0.25">
      <c r="A72" s="110"/>
      <c r="B72" s="110"/>
      <c r="C72" s="107"/>
      <c r="D72" s="111"/>
      <c r="E72" s="89"/>
      <c r="F72" s="45"/>
    </row>
    <row r="73" spans="1:7" ht="15.95" customHeight="1" x14ac:dyDescent="0.25">
      <c r="A73" s="100" t="s">
        <v>568</v>
      </c>
      <c r="B73" s="110" t="s">
        <v>45</v>
      </c>
      <c r="C73" s="107"/>
      <c r="D73" s="111"/>
      <c r="E73" s="89"/>
      <c r="F73" s="45"/>
    </row>
    <row r="74" spans="1:7" ht="15.95" customHeight="1" x14ac:dyDescent="0.25">
      <c r="A74" s="110" t="s">
        <v>569</v>
      </c>
      <c r="B74" s="101" t="s">
        <v>127</v>
      </c>
      <c r="C74" s="111" t="s">
        <v>82</v>
      </c>
      <c r="D74" s="103" t="s">
        <v>13</v>
      </c>
      <c r="E74" s="89">
        <v>0</v>
      </c>
      <c r="F74" s="45"/>
    </row>
    <row r="75" spans="1:7" ht="15.95" customHeight="1" x14ac:dyDescent="0.25">
      <c r="A75" s="110" t="s">
        <v>570</v>
      </c>
      <c r="B75" s="101" t="s">
        <v>257</v>
      </c>
      <c r="C75" s="111" t="s">
        <v>82</v>
      </c>
      <c r="D75" s="103" t="s">
        <v>13</v>
      </c>
      <c r="E75" s="89">
        <v>0</v>
      </c>
      <c r="F75" s="45"/>
    </row>
    <row r="76" spans="1:7" ht="15.95" customHeight="1" x14ac:dyDescent="0.25">
      <c r="A76" s="110" t="s">
        <v>571</v>
      </c>
      <c r="B76" s="101" t="s">
        <v>109</v>
      </c>
      <c r="C76" s="111" t="s">
        <v>305</v>
      </c>
      <c r="D76" s="103" t="s">
        <v>13</v>
      </c>
      <c r="E76" s="89">
        <v>0</v>
      </c>
      <c r="F76" s="45"/>
    </row>
    <row r="77" spans="1:7" ht="15.95" customHeight="1" x14ac:dyDescent="0.25">
      <c r="A77" s="110" t="s">
        <v>572</v>
      </c>
      <c r="B77" s="101" t="s">
        <v>306</v>
      </c>
      <c r="C77" s="111" t="s">
        <v>305</v>
      </c>
      <c r="D77" s="103" t="s">
        <v>13</v>
      </c>
      <c r="E77" s="89">
        <v>0</v>
      </c>
      <c r="F77" s="45"/>
    </row>
    <row r="78" spans="1:7" ht="15.95" customHeight="1" x14ac:dyDescent="0.25">
      <c r="A78" s="110" t="s">
        <v>573</v>
      </c>
      <c r="B78" s="101" t="s">
        <v>111</v>
      </c>
      <c r="C78" s="111" t="s">
        <v>107</v>
      </c>
      <c r="D78" s="103" t="s">
        <v>13</v>
      </c>
      <c r="E78" s="89">
        <v>0</v>
      </c>
      <c r="F78" s="45"/>
    </row>
    <row r="79" spans="1:7" ht="15.95" customHeight="1" x14ac:dyDescent="0.25">
      <c r="A79" s="110" t="s">
        <v>574</v>
      </c>
      <c r="B79" s="101" t="s">
        <v>121</v>
      </c>
      <c r="C79" s="111" t="s">
        <v>108</v>
      </c>
      <c r="D79" s="103" t="s">
        <v>13</v>
      </c>
      <c r="E79" s="89">
        <v>0</v>
      </c>
      <c r="F79" s="45"/>
    </row>
    <row r="80" spans="1:7" ht="15.95" customHeight="1" x14ac:dyDescent="0.25">
      <c r="A80" s="110" t="s">
        <v>575</v>
      </c>
      <c r="B80" s="101" t="s">
        <v>307</v>
      </c>
      <c r="C80" s="111" t="s">
        <v>305</v>
      </c>
      <c r="D80" s="103" t="s">
        <v>13</v>
      </c>
      <c r="E80" s="89">
        <v>0</v>
      </c>
      <c r="F80" s="45"/>
    </row>
    <row r="81" spans="1:6" ht="15.95" customHeight="1" x14ac:dyDescent="0.25">
      <c r="A81" s="110" t="s">
        <v>576</v>
      </c>
      <c r="B81" s="101" t="s">
        <v>112</v>
      </c>
      <c r="C81" s="111" t="s">
        <v>107</v>
      </c>
      <c r="D81" s="103" t="s">
        <v>13</v>
      </c>
      <c r="E81" s="89">
        <v>0</v>
      </c>
      <c r="F81" s="45"/>
    </row>
    <row r="82" spans="1:6" ht="15.95" customHeight="1" x14ac:dyDescent="0.25">
      <c r="A82" s="110" t="s">
        <v>577</v>
      </c>
      <c r="B82" s="101" t="s">
        <v>120</v>
      </c>
      <c r="C82" s="111" t="s">
        <v>108</v>
      </c>
      <c r="D82" s="103" t="s">
        <v>13</v>
      </c>
      <c r="E82" s="89">
        <v>0</v>
      </c>
      <c r="F82" s="45"/>
    </row>
    <row r="83" spans="1:6" ht="15.95" customHeight="1" x14ac:dyDescent="0.25">
      <c r="A83" s="110" t="s">
        <v>578</v>
      </c>
      <c r="B83" s="101" t="s">
        <v>308</v>
      </c>
      <c r="C83" s="111" t="s">
        <v>305</v>
      </c>
      <c r="D83" s="103" t="s">
        <v>13</v>
      </c>
      <c r="E83" s="89">
        <v>0</v>
      </c>
      <c r="F83" s="45"/>
    </row>
    <row r="84" spans="1:6" ht="15.95" customHeight="1" x14ac:dyDescent="0.25">
      <c r="A84" s="110" t="s">
        <v>579</v>
      </c>
      <c r="B84" s="101" t="s">
        <v>113</v>
      </c>
      <c r="C84" s="111" t="s">
        <v>107</v>
      </c>
      <c r="D84" s="103" t="s">
        <v>13</v>
      </c>
      <c r="E84" s="89">
        <v>0</v>
      </c>
      <c r="F84" s="45"/>
    </row>
    <row r="85" spans="1:6" ht="15.95" customHeight="1" x14ac:dyDescent="0.25">
      <c r="A85" s="110" t="s">
        <v>580</v>
      </c>
      <c r="B85" s="101" t="s">
        <v>119</v>
      </c>
      <c r="C85" s="111" t="s">
        <v>108</v>
      </c>
      <c r="D85" s="103" t="s">
        <v>13</v>
      </c>
      <c r="E85" s="89">
        <v>0</v>
      </c>
      <c r="F85" s="45"/>
    </row>
    <row r="86" spans="1:6" ht="15.95" customHeight="1" x14ac:dyDescent="0.25">
      <c r="A86" s="110" t="s">
        <v>581</v>
      </c>
      <c r="B86" s="101" t="s">
        <v>309</v>
      </c>
      <c r="C86" s="111" t="s">
        <v>305</v>
      </c>
      <c r="D86" s="103" t="s">
        <v>13</v>
      </c>
      <c r="E86" s="89">
        <v>0</v>
      </c>
      <c r="F86" s="45"/>
    </row>
    <row r="87" spans="1:6" ht="15.95" customHeight="1" x14ac:dyDescent="0.25">
      <c r="A87" s="110" t="s">
        <v>582</v>
      </c>
      <c r="B87" s="101" t="s">
        <v>114</v>
      </c>
      <c r="C87" s="111" t="s">
        <v>107</v>
      </c>
      <c r="D87" s="103" t="s">
        <v>13</v>
      </c>
      <c r="E87" s="89">
        <v>0</v>
      </c>
      <c r="F87" s="45"/>
    </row>
    <row r="88" spans="1:6" ht="15.95" customHeight="1" x14ac:dyDescent="0.25">
      <c r="A88" s="110" t="s">
        <v>583</v>
      </c>
      <c r="B88" s="101" t="s">
        <v>118</v>
      </c>
      <c r="C88" s="111" t="s">
        <v>108</v>
      </c>
      <c r="D88" s="103" t="s">
        <v>13</v>
      </c>
      <c r="E88" s="89">
        <v>0</v>
      </c>
      <c r="F88" s="45"/>
    </row>
    <row r="89" spans="1:6" ht="15.95" customHeight="1" x14ac:dyDescent="0.25">
      <c r="A89" s="110" t="s">
        <v>584</v>
      </c>
      <c r="B89" s="101" t="s">
        <v>310</v>
      </c>
      <c r="C89" s="111" t="s">
        <v>305</v>
      </c>
      <c r="D89" s="103" t="s">
        <v>13</v>
      </c>
      <c r="E89" s="89">
        <v>0</v>
      </c>
      <c r="F89" s="45"/>
    </row>
    <row r="90" spans="1:6" ht="15.95" customHeight="1" x14ac:dyDescent="0.25">
      <c r="A90" s="110" t="s">
        <v>585</v>
      </c>
      <c r="B90" s="101" t="s">
        <v>115</v>
      </c>
      <c r="C90" s="111" t="s">
        <v>107</v>
      </c>
      <c r="D90" s="103" t="s">
        <v>13</v>
      </c>
      <c r="E90" s="89">
        <v>0</v>
      </c>
      <c r="F90" s="45"/>
    </row>
    <row r="91" spans="1:6" ht="15.95" customHeight="1" x14ac:dyDescent="0.25">
      <c r="A91" s="110" t="s">
        <v>586</v>
      </c>
      <c r="B91" s="101" t="s">
        <v>117</v>
      </c>
      <c r="C91" s="111" t="s">
        <v>108</v>
      </c>
      <c r="D91" s="103" t="s">
        <v>13</v>
      </c>
      <c r="E91" s="89">
        <v>0</v>
      </c>
      <c r="F91" s="45"/>
    </row>
    <row r="92" spans="1:6" ht="15.95" customHeight="1" x14ac:dyDescent="0.25">
      <c r="A92" s="110" t="s">
        <v>587</v>
      </c>
      <c r="B92" s="101" t="s">
        <v>311</v>
      </c>
      <c r="C92" s="111" t="s">
        <v>305</v>
      </c>
      <c r="D92" s="103" t="s">
        <v>13</v>
      </c>
      <c r="E92" s="89">
        <v>0</v>
      </c>
      <c r="F92" s="45"/>
    </row>
    <row r="93" spans="1:6" ht="15.95" customHeight="1" x14ac:dyDescent="0.25">
      <c r="A93" s="110" t="s">
        <v>588</v>
      </c>
      <c r="B93" s="101" t="s">
        <v>116</v>
      </c>
      <c r="C93" s="111" t="s">
        <v>107</v>
      </c>
      <c r="D93" s="103" t="s">
        <v>13</v>
      </c>
      <c r="E93" s="89">
        <v>0</v>
      </c>
      <c r="F93" s="45"/>
    </row>
    <row r="94" spans="1:6" ht="15.95" customHeight="1" x14ac:dyDescent="0.25">
      <c r="A94" s="110" t="s">
        <v>589</v>
      </c>
      <c r="B94" s="101" t="s">
        <v>110</v>
      </c>
      <c r="C94" s="111" t="s">
        <v>108</v>
      </c>
      <c r="D94" s="103" t="s">
        <v>13</v>
      </c>
      <c r="E94" s="89">
        <v>0</v>
      </c>
      <c r="F94" s="45"/>
    </row>
    <row r="95" spans="1:6" ht="15.95" customHeight="1" x14ac:dyDescent="0.25">
      <c r="A95" s="110" t="s">
        <v>590</v>
      </c>
      <c r="B95" s="101" t="s">
        <v>312</v>
      </c>
      <c r="C95" s="111" t="s">
        <v>305</v>
      </c>
      <c r="D95" s="103" t="s">
        <v>13</v>
      </c>
      <c r="E95" s="89">
        <v>0</v>
      </c>
      <c r="F95" s="45"/>
    </row>
    <row r="96" spans="1:6" ht="15.95" customHeight="1" x14ac:dyDescent="0.25">
      <c r="A96" s="110" t="s">
        <v>591</v>
      </c>
      <c r="B96" s="101" t="s">
        <v>125</v>
      </c>
      <c r="C96" s="111" t="s">
        <v>107</v>
      </c>
      <c r="D96" s="103" t="s">
        <v>13</v>
      </c>
      <c r="E96" s="89">
        <v>0</v>
      </c>
      <c r="F96" s="45"/>
    </row>
    <row r="97" spans="1:6" ht="15.95" customHeight="1" x14ac:dyDescent="0.25">
      <c r="A97" s="110" t="s">
        <v>592</v>
      </c>
      <c r="B97" s="101" t="s">
        <v>126</v>
      </c>
      <c r="C97" s="111" t="s">
        <v>108</v>
      </c>
      <c r="D97" s="103" t="s">
        <v>13</v>
      </c>
      <c r="E97" s="89">
        <v>0</v>
      </c>
      <c r="F97" s="45"/>
    </row>
    <row r="98" spans="1:6" ht="15.95" customHeight="1" x14ac:dyDescent="0.25">
      <c r="A98" s="110" t="s">
        <v>593</v>
      </c>
      <c r="B98" s="110" t="s">
        <v>313</v>
      </c>
      <c r="C98" s="107" t="s">
        <v>305</v>
      </c>
      <c r="D98" s="111" t="s">
        <v>122</v>
      </c>
      <c r="E98" s="89">
        <v>0</v>
      </c>
      <c r="F98" s="45"/>
    </row>
    <row r="99" spans="1:6" ht="15.95" customHeight="1" x14ac:dyDescent="0.25">
      <c r="A99" s="110" t="s">
        <v>594</v>
      </c>
      <c r="B99" s="110" t="s">
        <v>124</v>
      </c>
      <c r="C99" s="107" t="s">
        <v>107</v>
      </c>
      <c r="D99" s="111" t="s">
        <v>122</v>
      </c>
      <c r="E99" s="89">
        <v>0</v>
      </c>
      <c r="F99" s="45"/>
    </row>
    <row r="100" spans="1:6" ht="15.95" customHeight="1" x14ac:dyDescent="0.25">
      <c r="A100" s="110" t="s">
        <v>595</v>
      </c>
      <c r="B100" s="110" t="s">
        <v>123</v>
      </c>
      <c r="C100" s="107" t="s">
        <v>108</v>
      </c>
      <c r="D100" s="111" t="s">
        <v>122</v>
      </c>
      <c r="E100" s="89">
        <v>0</v>
      </c>
      <c r="F100" s="45"/>
    </row>
    <row r="101" spans="1:6" ht="15.95" customHeight="1" x14ac:dyDescent="0.25">
      <c r="A101" s="110"/>
      <c r="B101" s="110"/>
      <c r="C101" s="107"/>
      <c r="D101" s="111"/>
      <c r="E101" s="89"/>
      <c r="F101" s="45"/>
    </row>
    <row r="102" spans="1:6" ht="15.95" customHeight="1" x14ac:dyDescent="0.25">
      <c r="A102" s="110"/>
      <c r="B102" s="110" t="s">
        <v>482</v>
      </c>
      <c r="C102" s="107"/>
      <c r="D102" s="111"/>
      <c r="E102" s="89"/>
      <c r="F102" s="45" t="s">
        <v>258</v>
      </c>
    </row>
    <row r="103" spans="1:6" ht="15.95" customHeight="1" x14ac:dyDescent="0.25">
      <c r="A103" s="110" t="s">
        <v>50</v>
      </c>
      <c r="B103" s="110" t="s">
        <v>9</v>
      </c>
      <c r="C103" s="107"/>
      <c r="D103" s="111"/>
      <c r="E103" s="89"/>
      <c r="F103" s="45"/>
    </row>
    <row r="104" spans="1:6" ht="15.95" customHeight="1" x14ac:dyDescent="0.25">
      <c r="A104" s="110" t="s">
        <v>187</v>
      </c>
      <c r="B104" s="110" t="s">
        <v>10</v>
      </c>
      <c r="C104" s="107" t="s">
        <v>235</v>
      </c>
      <c r="D104" s="111" t="s">
        <v>8</v>
      </c>
      <c r="E104" s="89">
        <v>0</v>
      </c>
      <c r="F104" s="45"/>
    </row>
    <row r="105" spans="1:6" ht="15.95" customHeight="1" x14ac:dyDescent="0.25">
      <c r="A105" s="110" t="s">
        <v>188</v>
      </c>
      <c r="B105" s="110" t="s">
        <v>520</v>
      </c>
      <c r="C105" s="107" t="s">
        <v>235</v>
      </c>
      <c r="D105" s="111" t="s">
        <v>8</v>
      </c>
      <c r="E105" s="89">
        <v>0</v>
      </c>
      <c r="F105" s="45"/>
    </row>
    <row r="106" spans="1:6" ht="15.95" customHeight="1" x14ac:dyDescent="0.25">
      <c r="A106" s="110" t="str">
        <f>_xlfn.IFNA(INDEX(inhoudsopgave!A:B,MATCH($B106,inhoudsopgave!B:B,0),1),"")</f>
        <v/>
      </c>
      <c r="B106" s="110"/>
      <c r="C106" s="107"/>
      <c r="D106" s="111"/>
      <c r="E106" s="89"/>
      <c r="F106" s="45"/>
    </row>
    <row r="107" spans="1:6" ht="15.95" customHeight="1" x14ac:dyDescent="0.25">
      <c r="A107" s="110"/>
      <c r="B107" s="110" t="s">
        <v>14</v>
      </c>
      <c r="C107" s="107"/>
      <c r="D107" s="111"/>
      <c r="E107" s="89"/>
      <c r="F107" s="45"/>
    </row>
    <row r="108" spans="1:6" ht="15.95" customHeight="1" x14ac:dyDescent="0.25">
      <c r="A108" s="110"/>
      <c r="B108" s="108" t="s">
        <v>326</v>
      </c>
      <c r="C108" s="112" t="s">
        <v>197</v>
      </c>
      <c r="D108" s="111" t="s">
        <v>12</v>
      </c>
      <c r="E108" s="89">
        <v>0</v>
      </c>
      <c r="F108" s="45"/>
    </row>
    <row r="109" spans="1:6" ht="15.95" customHeight="1" x14ac:dyDescent="0.25">
      <c r="A109" s="110"/>
      <c r="B109" s="108" t="s">
        <v>327</v>
      </c>
      <c r="C109" s="112" t="s">
        <v>198</v>
      </c>
      <c r="D109" s="111" t="s">
        <v>12</v>
      </c>
      <c r="E109" s="89">
        <v>0</v>
      </c>
      <c r="F109" s="45"/>
    </row>
    <row r="110" spans="1:6" ht="15.95" customHeight="1" x14ac:dyDescent="0.25">
      <c r="A110" s="110"/>
      <c r="B110" s="108" t="s">
        <v>328</v>
      </c>
      <c r="C110" s="113" t="s">
        <v>199</v>
      </c>
      <c r="D110" s="111" t="s">
        <v>12</v>
      </c>
      <c r="E110" s="89">
        <v>0</v>
      </c>
      <c r="F110" s="45"/>
    </row>
    <row r="111" spans="1:6" ht="15.95" customHeight="1" x14ac:dyDescent="0.25">
      <c r="A111" s="110"/>
      <c r="B111" s="114" t="s">
        <v>128</v>
      </c>
      <c r="C111" s="113" t="s">
        <v>141</v>
      </c>
      <c r="D111" s="111" t="s">
        <v>12</v>
      </c>
      <c r="E111" s="89">
        <v>0</v>
      </c>
      <c r="F111" s="45"/>
    </row>
    <row r="112" spans="1:6" ht="15.95" customHeight="1" x14ac:dyDescent="0.25">
      <c r="A112" s="110"/>
      <c r="B112" s="115" t="s">
        <v>129</v>
      </c>
      <c r="C112" s="109" t="s">
        <v>142</v>
      </c>
      <c r="D112" s="111" t="s">
        <v>12</v>
      </c>
      <c r="E112" s="89">
        <v>0</v>
      </c>
      <c r="F112" s="45"/>
    </row>
    <row r="113" spans="1:6" ht="15.95" customHeight="1" x14ac:dyDescent="0.25">
      <c r="A113" s="110"/>
      <c r="B113" s="115" t="s">
        <v>130</v>
      </c>
      <c r="C113" s="113" t="s">
        <v>141</v>
      </c>
      <c r="D113" s="111" t="s">
        <v>12</v>
      </c>
      <c r="E113" s="89">
        <v>0</v>
      </c>
      <c r="F113" s="45"/>
    </row>
    <row r="114" spans="1:6" ht="15.95" customHeight="1" x14ac:dyDescent="0.25">
      <c r="A114" s="110"/>
      <c r="B114" s="115" t="s">
        <v>131</v>
      </c>
      <c r="C114" s="109" t="s">
        <v>142</v>
      </c>
      <c r="D114" s="111" t="s">
        <v>12</v>
      </c>
      <c r="E114" s="89">
        <v>0</v>
      </c>
      <c r="F114" s="45"/>
    </row>
    <row r="115" spans="1:6" ht="15.95" customHeight="1" x14ac:dyDescent="0.25">
      <c r="A115" s="110"/>
      <c r="B115" s="115" t="s">
        <v>132</v>
      </c>
      <c r="C115" s="113" t="s">
        <v>141</v>
      </c>
      <c r="D115" s="111" t="s">
        <v>12</v>
      </c>
      <c r="E115" s="89">
        <v>0</v>
      </c>
      <c r="F115" s="45"/>
    </row>
    <row r="116" spans="1:6" ht="15.95" customHeight="1" x14ac:dyDescent="0.25">
      <c r="A116" s="110"/>
      <c r="B116" s="115" t="s">
        <v>133</v>
      </c>
      <c r="C116" s="109" t="s">
        <v>142</v>
      </c>
      <c r="D116" s="111" t="s">
        <v>12</v>
      </c>
      <c r="E116" s="89">
        <v>0</v>
      </c>
      <c r="F116" s="45"/>
    </row>
    <row r="117" spans="1:6" ht="15.95" customHeight="1" x14ac:dyDescent="0.25">
      <c r="A117" s="110"/>
      <c r="B117" s="115" t="s">
        <v>134</v>
      </c>
      <c r="C117" s="113" t="s">
        <v>143</v>
      </c>
      <c r="D117" s="111" t="s">
        <v>13</v>
      </c>
      <c r="E117" s="89">
        <v>0</v>
      </c>
      <c r="F117" s="45"/>
    </row>
    <row r="118" spans="1:6" ht="15.95" customHeight="1" x14ac:dyDescent="0.25">
      <c r="A118" s="110"/>
      <c r="B118" s="115" t="s">
        <v>135</v>
      </c>
      <c r="C118" s="113" t="s">
        <v>144</v>
      </c>
      <c r="D118" s="111" t="s">
        <v>13</v>
      </c>
      <c r="E118" s="89">
        <v>0</v>
      </c>
      <c r="F118" s="45"/>
    </row>
    <row r="119" spans="1:6" ht="15.95" customHeight="1" x14ac:dyDescent="0.25">
      <c r="A119" s="110"/>
      <c r="B119" s="115" t="s">
        <v>136</v>
      </c>
      <c r="C119" s="113" t="s">
        <v>143</v>
      </c>
      <c r="D119" s="111" t="s">
        <v>13</v>
      </c>
      <c r="E119" s="89">
        <v>0</v>
      </c>
      <c r="F119" s="45"/>
    </row>
    <row r="120" spans="1:6" ht="15.95" customHeight="1" x14ac:dyDescent="0.25">
      <c r="A120" s="110"/>
      <c r="B120" s="115" t="s">
        <v>137</v>
      </c>
      <c r="C120" s="113" t="s">
        <v>144</v>
      </c>
      <c r="D120" s="111" t="s">
        <v>13</v>
      </c>
      <c r="E120" s="89">
        <v>0</v>
      </c>
      <c r="F120" s="45"/>
    </row>
    <row r="121" spans="1:6" ht="15.95" customHeight="1" x14ac:dyDescent="0.25">
      <c r="A121" s="110"/>
      <c r="B121" s="110" t="s">
        <v>146</v>
      </c>
      <c r="C121" s="113" t="s">
        <v>143</v>
      </c>
      <c r="D121" s="111" t="s">
        <v>11</v>
      </c>
      <c r="E121" s="89">
        <v>0</v>
      </c>
      <c r="F121" s="45"/>
    </row>
    <row r="122" spans="1:6" ht="15.95" customHeight="1" x14ac:dyDescent="0.25">
      <c r="A122" s="110"/>
      <c r="B122" s="110" t="s">
        <v>149</v>
      </c>
      <c r="C122" s="113" t="s">
        <v>144</v>
      </c>
      <c r="D122" s="111" t="s">
        <v>11</v>
      </c>
      <c r="E122" s="89">
        <v>0</v>
      </c>
      <c r="F122" s="45"/>
    </row>
    <row r="123" spans="1:6" ht="15.95" customHeight="1" x14ac:dyDescent="0.25">
      <c r="A123" s="110"/>
      <c r="B123" s="110" t="s">
        <v>148</v>
      </c>
      <c r="C123" s="113" t="s">
        <v>143</v>
      </c>
      <c r="D123" s="111" t="s">
        <v>11</v>
      </c>
      <c r="E123" s="89">
        <v>0</v>
      </c>
      <c r="F123" s="45"/>
    </row>
    <row r="124" spans="1:6" ht="15.95" customHeight="1" x14ac:dyDescent="0.25">
      <c r="A124" s="110"/>
      <c r="B124" s="110" t="s">
        <v>147</v>
      </c>
      <c r="C124" s="113" t="s">
        <v>144</v>
      </c>
      <c r="D124" s="111" t="s">
        <v>11</v>
      </c>
      <c r="E124" s="89">
        <v>0</v>
      </c>
      <c r="F124" s="45"/>
    </row>
    <row r="125" spans="1:6" ht="15.95" customHeight="1" x14ac:dyDescent="0.25">
      <c r="A125" s="110"/>
      <c r="B125" s="110"/>
      <c r="C125" s="113"/>
      <c r="D125" s="111"/>
      <c r="E125" s="89"/>
      <c r="F125" s="45"/>
    </row>
    <row r="126" spans="1:6" ht="15.95" customHeight="1" x14ac:dyDescent="0.25">
      <c r="A126" s="110"/>
      <c r="B126" s="110" t="s">
        <v>155</v>
      </c>
      <c r="C126" s="113"/>
      <c r="D126" s="111"/>
      <c r="E126" s="89"/>
      <c r="F126" s="45"/>
    </row>
    <row r="127" spans="1:6" ht="15.95" customHeight="1" x14ac:dyDescent="0.25">
      <c r="A127" s="110"/>
      <c r="B127" s="110" t="s">
        <v>241</v>
      </c>
      <c r="C127" s="113" t="s">
        <v>143</v>
      </c>
      <c r="D127" s="111" t="s">
        <v>13</v>
      </c>
      <c r="E127" s="89">
        <v>0</v>
      </c>
      <c r="F127" s="45"/>
    </row>
    <row r="128" spans="1:6" ht="15.95" customHeight="1" x14ac:dyDescent="0.25">
      <c r="A128" s="110"/>
      <c r="B128" s="110" t="s">
        <v>242</v>
      </c>
      <c r="C128" s="113" t="s">
        <v>144</v>
      </c>
      <c r="D128" s="111" t="s">
        <v>13</v>
      </c>
      <c r="E128" s="89">
        <v>0</v>
      </c>
      <c r="F128" s="45"/>
    </row>
    <row r="129" spans="1:6" ht="15.95" customHeight="1" x14ac:dyDescent="0.25">
      <c r="A129" s="110"/>
      <c r="B129" s="110" t="s">
        <v>150</v>
      </c>
      <c r="C129" s="107" t="s">
        <v>138</v>
      </c>
      <c r="D129" s="111" t="s">
        <v>12</v>
      </c>
      <c r="E129" s="89">
        <v>0</v>
      </c>
      <c r="F129" s="45"/>
    </row>
    <row r="130" spans="1:6" ht="15.95" customHeight="1" x14ac:dyDescent="0.25">
      <c r="A130" s="110"/>
      <c r="B130" s="110" t="s">
        <v>332</v>
      </c>
      <c r="C130" s="107" t="s">
        <v>249</v>
      </c>
      <c r="D130" s="111" t="s">
        <v>12</v>
      </c>
      <c r="E130" s="89">
        <v>0</v>
      </c>
      <c r="F130" s="45"/>
    </row>
    <row r="131" spans="1:6" ht="15.95" customHeight="1" x14ac:dyDescent="0.25">
      <c r="A131" s="110"/>
      <c r="B131" s="110" t="s">
        <v>334</v>
      </c>
      <c r="C131" s="107" t="s">
        <v>199</v>
      </c>
      <c r="D131" s="111" t="s">
        <v>12</v>
      </c>
      <c r="E131" s="89">
        <v>0</v>
      </c>
      <c r="F131" s="45"/>
    </row>
    <row r="132" spans="1:6" ht="15.95" customHeight="1" x14ac:dyDescent="0.25">
      <c r="A132" s="110"/>
      <c r="B132" s="110" t="s">
        <v>163</v>
      </c>
      <c r="C132" s="107" t="s">
        <v>138</v>
      </c>
      <c r="D132" s="111" t="s">
        <v>11</v>
      </c>
      <c r="E132" s="89">
        <v>0</v>
      </c>
      <c r="F132" s="45"/>
    </row>
    <row r="133" spans="1:6" ht="15.95" customHeight="1" x14ac:dyDescent="0.25">
      <c r="A133" s="110"/>
      <c r="B133" s="110" t="s">
        <v>164</v>
      </c>
      <c r="C133" s="107" t="s">
        <v>139</v>
      </c>
      <c r="D133" s="111" t="s">
        <v>11</v>
      </c>
      <c r="E133" s="89">
        <v>0</v>
      </c>
      <c r="F133" s="45"/>
    </row>
    <row r="134" spans="1:6" ht="15.95" customHeight="1" x14ac:dyDescent="0.25">
      <c r="A134" s="110"/>
      <c r="B134" s="110" t="s">
        <v>165</v>
      </c>
      <c r="C134" s="107" t="s">
        <v>140</v>
      </c>
      <c r="D134" s="111" t="s">
        <v>11</v>
      </c>
      <c r="E134" s="89">
        <v>0</v>
      </c>
      <c r="F134" s="45"/>
    </row>
    <row r="135" spans="1:6" ht="15.95" customHeight="1" x14ac:dyDescent="0.25">
      <c r="A135" s="110"/>
      <c r="B135" s="110" t="s">
        <v>151</v>
      </c>
      <c r="C135" s="107" t="s">
        <v>138</v>
      </c>
      <c r="D135" s="111" t="s">
        <v>13</v>
      </c>
      <c r="E135" s="89">
        <v>0</v>
      </c>
      <c r="F135" s="45"/>
    </row>
    <row r="136" spans="1:6" ht="15.95" customHeight="1" x14ac:dyDescent="0.25">
      <c r="A136" s="110"/>
      <c r="B136" s="110" t="s">
        <v>152</v>
      </c>
      <c r="C136" s="107" t="s">
        <v>139</v>
      </c>
      <c r="D136" s="111" t="s">
        <v>13</v>
      </c>
      <c r="E136" s="89">
        <v>0</v>
      </c>
      <c r="F136" s="45"/>
    </row>
    <row r="137" spans="1:6" ht="15.95" customHeight="1" x14ac:dyDescent="0.25">
      <c r="A137" s="110"/>
      <c r="B137" s="110" t="s">
        <v>153</v>
      </c>
      <c r="C137" s="107" t="s">
        <v>140</v>
      </c>
      <c r="D137" s="111" t="s">
        <v>13</v>
      </c>
      <c r="E137" s="89">
        <v>0</v>
      </c>
      <c r="F137" s="45"/>
    </row>
    <row r="138" spans="1:6" ht="15.95" customHeight="1" x14ac:dyDescent="0.25">
      <c r="A138" s="110"/>
      <c r="B138" s="110" t="s">
        <v>24</v>
      </c>
      <c r="C138" s="107" t="s">
        <v>143</v>
      </c>
      <c r="D138" s="111" t="s">
        <v>13</v>
      </c>
      <c r="E138" s="89">
        <v>0</v>
      </c>
      <c r="F138" s="45"/>
    </row>
    <row r="139" spans="1:6" ht="15.95" customHeight="1" x14ac:dyDescent="0.25">
      <c r="A139" s="110"/>
      <c r="B139" s="110" t="s">
        <v>24</v>
      </c>
      <c r="C139" s="107" t="s">
        <v>144</v>
      </c>
      <c r="D139" s="111" t="s">
        <v>13</v>
      </c>
      <c r="E139" s="89">
        <v>0</v>
      </c>
      <c r="F139" s="45"/>
    </row>
    <row r="140" spans="1:6" ht="15.95" customHeight="1" x14ac:dyDescent="0.25">
      <c r="A140" s="110"/>
      <c r="B140" s="110"/>
      <c r="C140" s="107"/>
      <c r="D140" s="111"/>
      <c r="E140" s="89"/>
      <c r="F140" s="45"/>
    </row>
    <row r="141" spans="1:6" ht="15.95" customHeight="1" x14ac:dyDescent="0.25">
      <c r="A141" s="110"/>
      <c r="B141" s="110" t="s">
        <v>171</v>
      </c>
      <c r="C141" s="107"/>
      <c r="D141" s="111"/>
      <c r="E141" s="89"/>
      <c r="F141" s="45"/>
    </row>
    <row r="142" spans="1:6" ht="15.95" customHeight="1" x14ac:dyDescent="0.25">
      <c r="A142" s="110"/>
      <c r="B142" s="110" t="s">
        <v>172</v>
      </c>
      <c r="C142" s="112" t="s">
        <v>138</v>
      </c>
      <c r="D142" s="113" t="s">
        <v>12</v>
      </c>
      <c r="E142" s="89">
        <v>0</v>
      </c>
      <c r="F142" s="45"/>
    </row>
    <row r="143" spans="1:6" ht="15.95" customHeight="1" x14ac:dyDescent="0.25">
      <c r="A143" s="110"/>
      <c r="B143" s="110" t="s">
        <v>340</v>
      </c>
      <c r="C143" s="112" t="s">
        <v>249</v>
      </c>
      <c r="D143" s="113" t="s">
        <v>12</v>
      </c>
      <c r="E143" s="89">
        <v>0</v>
      </c>
      <c r="F143" s="45"/>
    </row>
    <row r="144" spans="1:6" ht="15.95" customHeight="1" x14ac:dyDescent="0.25">
      <c r="A144" s="110"/>
      <c r="B144" s="110" t="s">
        <v>342</v>
      </c>
      <c r="C144" s="113" t="s">
        <v>199</v>
      </c>
      <c r="D144" s="113" t="s">
        <v>12</v>
      </c>
      <c r="E144" s="89">
        <v>0</v>
      </c>
      <c r="F144" s="45"/>
    </row>
    <row r="145" spans="1:6" ht="15.95" customHeight="1" x14ac:dyDescent="0.25">
      <c r="A145" s="110"/>
      <c r="B145" s="110" t="s">
        <v>173</v>
      </c>
      <c r="C145" s="112" t="s">
        <v>138</v>
      </c>
      <c r="D145" s="113" t="s">
        <v>11</v>
      </c>
      <c r="E145" s="89">
        <v>0</v>
      </c>
      <c r="F145" s="45"/>
    </row>
    <row r="146" spans="1:6" ht="15.95" customHeight="1" x14ac:dyDescent="0.25">
      <c r="A146" s="110"/>
      <c r="B146" s="110" t="s">
        <v>344</v>
      </c>
      <c r="C146" s="112" t="s">
        <v>249</v>
      </c>
      <c r="D146" s="113" t="s">
        <v>11</v>
      </c>
      <c r="E146" s="89">
        <v>0</v>
      </c>
      <c r="F146" s="45"/>
    </row>
    <row r="147" spans="1:6" ht="15.95" customHeight="1" x14ac:dyDescent="0.25">
      <c r="A147" s="110"/>
      <c r="B147" s="110" t="s">
        <v>345</v>
      </c>
      <c r="C147" s="113" t="s">
        <v>199</v>
      </c>
      <c r="D147" s="113" t="s">
        <v>11</v>
      </c>
      <c r="E147" s="89">
        <v>0</v>
      </c>
      <c r="F147" s="45"/>
    </row>
    <row r="148" spans="1:6" ht="15.95" customHeight="1" x14ac:dyDescent="0.25">
      <c r="A148" s="110"/>
      <c r="B148" s="110" t="s">
        <v>174</v>
      </c>
      <c r="C148" s="112" t="s">
        <v>138</v>
      </c>
      <c r="D148" s="113" t="s">
        <v>13</v>
      </c>
      <c r="E148" s="89">
        <v>0</v>
      </c>
      <c r="F148" s="45"/>
    </row>
    <row r="149" spans="1:6" ht="15.95" customHeight="1" x14ac:dyDescent="0.25">
      <c r="A149" s="110"/>
      <c r="B149" s="110" t="s">
        <v>175</v>
      </c>
      <c r="C149" s="112" t="s">
        <v>139</v>
      </c>
      <c r="D149" s="113" t="s">
        <v>13</v>
      </c>
      <c r="E149" s="89">
        <v>0</v>
      </c>
      <c r="F149" s="45"/>
    </row>
    <row r="150" spans="1:6" ht="15.95" customHeight="1" x14ac:dyDescent="0.25">
      <c r="A150" s="110"/>
      <c r="B150" s="110" t="s">
        <v>176</v>
      </c>
      <c r="C150" s="113" t="s">
        <v>140</v>
      </c>
      <c r="D150" s="113" t="s">
        <v>13</v>
      </c>
      <c r="E150" s="89">
        <v>0</v>
      </c>
      <c r="F150" s="45"/>
    </row>
    <row r="151" spans="1:6" ht="15.95" customHeight="1" x14ac:dyDescent="0.25">
      <c r="A151" s="110"/>
      <c r="B151" s="110" t="s">
        <v>15</v>
      </c>
      <c r="C151" s="107" t="s">
        <v>143</v>
      </c>
      <c r="D151" s="111" t="s">
        <v>13</v>
      </c>
      <c r="E151" s="89">
        <v>0</v>
      </c>
      <c r="F151" s="45"/>
    </row>
    <row r="152" spans="1:6" ht="15.95" customHeight="1" x14ac:dyDescent="0.25">
      <c r="A152" s="110"/>
      <c r="B152" s="110" t="s">
        <v>15</v>
      </c>
      <c r="C152" s="107" t="s">
        <v>144</v>
      </c>
      <c r="D152" s="111" t="s">
        <v>13</v>
      </c>
      <c r="E152" s="89">
        <v>0</v>
      </c>
      <c r="F152" s="45"/>
    </row>
    <row r="153" spans="1:6" ht="15.95" customHeight="1" x14ac:dyDescent="0.25">
      <c r="A153" s="110"/>
      <c r="B153" s="110"/>
      <c r="C153" s="107"/>
      <c r="D153" s="111"/>
      <c r="E153" s="89"/>
      <c r="F153" s="45"/>
    </row>
    <row r="154" spans="1:6" ht="15.95" customHeight="1" x14ac:dyDescent="0.25">
      <c r="A154" s="110" t="s">
        <v>542</v>
      </c>
      <c r="B154" s="110" t="s">
        <v>156</v>
      </c>
      <c r="C154" s="107"/>
      <c r="D154" s="111"/>
      <c r="E154" s="89"/>
      <c r="F154" s="45"/>
    </row>
    <row r="155" spans="1:6" ht="15.95" customHeight="1" x14ac:dyDescent="0.25">
      <c r="A155" s="110" t="s">
        <v>543</v>
      </c>
      <c r="B155" s="110" t="s">
        <v>157</v>
      </c>
      <c r="C155" s="107" t="s">
        <v>138</v>
      </c>
      <c r="D155" s="111" t="s">
        <v>12</v>
      </c>
      <c r="E155" s="89">
        <v>0</v>
      </c>
      <c r="F155" s="45"/>
    </row>
    <row r="156" spans="1:6" ht="15.95" customHeight="1" x14ac:dyDescent="0.25">
      <c r="A156" s="110" t="s">
        <v>544</v>
      </c>
      <c r="B156" s="110" t="s">
        <v>158</v>
      </c>
      <c r="C156" s="107" t="s">
        <v>139</v>
      </c>
      <c r="D156" s="111" t="s">
        <v>12</v>
      </c>
      <c r="E156" s="89">
        <v>0</v>
      </c>
      <c r="F156" s="45"/>
    </row>
    <row r="157" spans="1:6" ht="15.95" customHeight="1" x14ac:dyDescent="0.25">
      <c r="A157" s="110" t="s">
        <v>545</v>
      </c>
      <c r="B157" s="110" t="s">
        <v>159</v>
      </c>
      <c r="C157" s="107" t="s">
        <v>140</v>
      </c>
      <c r="D157" s="111" t="s">
        <v>12</v>
      </c>
      <c r="E157" s="89">
        <v>0</v>
      </c>
      <c r="F157" s="45"/>
    </row>
    <row r="158" spans="1:6" ht="15.95" customHeight="1" x14ac:dyDescent="0.25">
      <c r="A158" s="110" t="s">
        <v>546</v>
      </c>
      <c r="B158" s="110" t="s">
        <v>160</v>
      </c>
      <c r="C158" s="107" t="s">
        <v>138</v>
      </c>
      <c r="D158" s="111" t="s">
        <v>11</v>
      </c>
      <c r="E158" s="89">
        <v>0</v>
      </c>
      <c r="F158" s="45"/>
    </row>
    <row r="159" spans="1:6" ht="15.95" customHeight="1" x14ac:dyDescent="0.25">
      <c r="A159" s="110" t="s">
        <v>547</v>
      </c>
      <c r="B159" s="110" t="s">
        <v>161</v>
      </c>
      <c r="C159" s="107" t="s">
        <v>139</v>
      </c>
      <c r="D159" s="111" t="s">
        <v>11</v>
      </c>
      <c r="E159" s="89">
        <v>0</v>
      </c>
      <c r="F159" s="45"/>
    </row>
    <row r="160" spans="1:6" ht="15.95" customHeight="1" x14ac:dyDescent="0.25">
      <c r="A160" s="110" t="s">
        <v>548</v>
      </c>
      <c r="B160" s="110" t="s">
        <v>162</v>
      </c>
      <c r="C160" s="107" t="s">
        <v>140</v>
      </c>
      <c r="D160" s="111" t="s">
        <v>11</v>
      </c>
      <c r="E160" s="89">
        <v>0</v>
      </c>
      <c r="F160" s="45"/>
    </row>
    <row r="161" spans="1:6" ht="15.95" customHeight="1" x14ac:dyDescent="0.25">
      <c r="A161" s="110"/>
      <c r="B161" s="110"/>
      <c r="C161" s="107"/>
      <c r="D161" s="111"/>
      <c r="E161" s="89"/>
      <c r="F161" s="45"/>
    </row>
    <row r="162" spans="1:6" ht="15.95" customHeight="1" x14ac:dyDescent="0.25">
      <c r="A162" s="110"/>
      <c r="B162" s="116" t="s">
        <v>170</v>
      </c>
      <c r="C162" s="107"/>
      <c r="D162" s="111"/>
      <c r="E162" s="89"/>
      <c r="F162" s="45"/>
    </row>
    <row r="163" spans="1:6" ht="15.95" customHeight="1" x14ac:dyDescent="0.25">
      <c r="A163" s="110"/>
      <c r="B163" s="115" t="s">
        <v>167</v>
      </c>
      <c r="C163" s="107" t="s">
        <v>138</v>
      </c>
      <c r="D163" s="111" t="s">
        <v>12</v>
      </c>
      <c r="E163" s="89">
        <v>0</v>
      </c>
      <c r="F163" s="45"/>
    </row>
    <row r="164" spans="1:6" ht="15.95" customHeight="1" x14ac:dyDescent="0.25">
      <c r="A164" s="110"/>
      <c r="B164" s="115" t="s">
        <v>352</v>
      </c>
      <c r="C164" s="107" t="s">
        <v>249</v>
      </c>
      <c r="D164" s="111" t="s">
        <v>12</v>
      </c>
      <c r="E164" s="89">
        <v>0</v>
      </c>
      <c r="F164" s="45"/>
    </row>
    <row r="165" spans="1:6" ht="15.95" customHeight="1" x14ac:dyDescent="0.25">
      <c r="A165" s="110"/>
      <c r="B165" s="115" t="s">
        <v>354</v>
      </c>
      <c r="C165" s="107" t="s">
        <v>199</v>
      </c>
      <c r="D165" s="111" t="s">
        <v>12</v>
      </c>
      <c r="E165" s="89">
        <v>0</v>
      </c>
      <c r="F165" s="45"/>
    </row>
    <row r="166" spans="1:6" ht="15.95" customHeight="1" x14ac:dyDescent="0.25">
      <c r="A166" s="110"/>
      <c r="B166" s="110" t="s">
        <v>168</v>
      </c>
      <c r="C166" s="107" t="s">
        <v>138</v>
      </c>
      <c r="D166" s="111" t="s">
        <v>12</v>
      </c>
      <c r="E166" s="89">
        <v>0</v>
      </c>
      <c r="F166" s="45"/>
    </row>
    <row r="167" spans="1:6" ht="15.95" customHeight="1" x14ac:dyDescent="0.25">
      <c r="A167" s="110"/>
      <c r="B167" s="110" t="s">
        <v>355</v>
      </c>
      <c r="C167" s="107" t="s">
        <v>249</v>
      </c>
      <c r="D167" s="111" t="s">
        <v>12</v>
      </c>
      <c r="E167" s="89">
        <v>0</v>
      </c>
      <c r="F167" s="45"/>
    </row>
    <row r="168" spans="1:6" ht="15.95" customHeight="1" x14ac:dyDescent="0.25">
      <c r="A168" s="110"/>
      <c r="B168" s="110" t="s">
        <v>356</v>
      </c>
      <c r="C168" s="107" t="s">
        <v>199</v>
      </c>
      <c r="D168" s="111" t="s">
        <v>12</v>
      </c>
      <c r="E168" s="89">
        <v>0</v>
      </c>
      <c r="F168" s="45"/>
    </row>
    <row r="169" spans="1:6" ht="15.95" customHeight="1" x14ac:dyDescent="0.25">
      <c r="A169" s="110"/>
      <c r="B169" s="110" t="s">
        <v>169</v>
      </c>
      <c r="C169" s="107" t="s">
        <v>138</v>
      </c>
      <c r="D169" s="111" t="s">
        <v>12</v>
      </c>
      <c r="E169" s="89">
        <v>0</v>
      </c>
      <c r="F169" s="45"/>
    </row>
    <row r="170" spans="1:6" ht="15.95" customHeight="1" x14ac:dyDescent="0.25">
      <c r="A170" s="110"/>
      <c r="B170" s="110" t="s">
        <v>357</v>
      </c>
      <c r="C170" s="107" t="s">
        <v>249</v>
      </c>
      <c r="D170" s="111" t="s">
        <v>12</v>
      </c>
      <c r="E170" s="89">
        <v>0</v>
      </c>
      <c r="F170" s="45"/>
    </row>
    <row r="171" spans="1:6" ht="15.95" customHeight="1" x14ac:dyDescent="0.25">
      <c r="A171" s="110"/>
      <c r="B171" s="110" t="s">
        <v>358</v>
      </c>
      <c r="C171" s="107" t="s">
        <v>199</v>
      </c>
      <c r="D171" s="111" t="s">
        <v>12</v>
      </c>
      <c r="E171" s="89">
        <v>0</v>
      </c>
      <c r="F171" s="45"/>
    </row>
    <row r="172" spans="1:6" ht="15.95" customHeight="1" x14ac:dyDescent="0.25">
      <c r="A172" s="110"/>
      <c r="B172" s="110"/>
      <c r="C172" s="107"/>
      <c r="D172" s="111"/>
      <c r="E172" s="89"/>
      <c r="F172" s="45"/>
    </row>
    <row r="173" spans="1:6" ht="15.95" customHeight="1" x14ac:dyDescent="0.25">
      <c r="A173" s="110" t="s">
        <v>52</v>
      </c>
      <c r="B173" s="110" t="s">
        <v>549</v>
      </c>
      <c r="C173" s="107"/>
      <c r="D173" s="111"/>
      <c r="E173" s="89"/>
      <c r="F173" s="45"/>
    </row>
    <row r="174" spans="1:6" ht="15.95" customHeight="1" x14ac:dyDescent="0.25">
      <c r="A174" s="110" t="s">
        <v>192</v>
      </c>
      <c r="B174" s="110" t="s">
        <v>177</v>
      </c>
      <c r="C174" s="107" t="s">
        <v>82</v>
      </c>
      <c r="D174" s="111" t="s">
        <v>12</v>
      </c>
      <c r="E174" s="89">
        <v>0</v>
      </c>
      <c r="F174" s="45"/>
    </row>
    <row r="175" spans="1:6" ht="15.95" customHeight="1" x14ac:dyDescent="0.25">
      <c r="A175" s="110" t="s">
        <v>346</v>
      </c>
      <c r="B175" s="110" t="s">
        <v>614</v>
      </c>
      <c r="C175" s="157" t="s">
        <v>138</v>
      </c>
      <c r="D175" s="111" t="s">
        <v>12</v>
      </c>
      <c r="E175" s="89">
        <v>0</v>
      </c>
      <c r="F175" s="45"/>
    </row>
    <row r="176" spans="1:6" ht="15.95" customHeight="1" x14ac:dyDescent="0.25">
      <c r="A176" s="110" t="s">
        <v>347</v>
      </c>
      <c r="B176" s="110" t="s">
        <v>360</v>
      </c>
      <c r="C176" s="107" t="s">
        <v>249</v>
      </c>
      <c r="D176" s="111" t="s">
        <v>12</v>
      </c>
      <c r="E176" s="89">
        <v>0</v>
      </c>
      <c r="F176" s="45"/>
    </row>
    <row r="177" spans="1:6" ht="15.95" customHeight="1" x14ac:dyDescent="0.25">
      <c r="A177" s="110" t="s">
        <v>348</v>
      </c>
      <c r="B177" s="110" t="s">
        <v>361</v>
      </c>
      <c r="C177" s="107" t="s">
        <v>199</v>
      </c>
      <c r="D177" s="111" t="s">
        <v>12</v>
      </c>
      <c r="E177" s="89">
        <v>0</v>
      </c>
      <c r="F177" s="45"/>
    </row>
    <row r="178" spans="1:6" ht="15.95" customHeight="1" x14ac:dyDescent="0.25">
      <c r="A178" s="110" t="s">
        <v>349</v>
      </c>
      <c r="B178" s="110" t="s">
        <v>178</v>
      </c>
      <c r="C178" s="107" t="s">
        <v>138</v>
      </c>
      <c r="D178" s="111" t="s">
        <v>12</v>
      </c>
      <c r="E178" s="89">
        <v>0</v>
      </c>
      <c r="F178" s="45"/>
    </row>
    <row r="179" spans="1:6" ht="15.95" customHeight="1" x14ac:dyDescent="0.25">
      <c r="A179" s="110" t="s">
        <v>350</v>
      </c>
      <c r="B179" s="110" t="s">
        <v>362</v>
      </c>
      <c r="C179" s="107" t="s">
        <v>249</v>
      </c>
      <c r="D179" s="111" t="s">
        <v>12</v>
      </c>
      <c r="E179" s="89">
        <v>0</v>
      </c>
      <c r="F179" s="45"/>
    </row>
    <row r="180" spans="1:6" ht="15.95" customHeight="1" x14ac:dyDescent="0.25">
      <c r="A180" s="110" t="s">
        <v>550</v>
      </c>
      <c r="B180" s="110" t="s">
        <v>363</v>
      </c>
      <c r="C180" s="107" t="s">
        <v>199</v>
      </c>
      <c r="D180" s="111" t="s">
        <v>12</v>
      </c>
      <c r="E180" s="89">
        <v>0</v>
      </c>
      <c r="F180" s="45"/>
    </row>
    <row r="181" spans="1:6" ht="15.95" customHeight="1" x14ac:dyDescent="0.25">
      <c r="A181" s="110" t="s">
        <v>551</v>
      </c>
      <c r="B181" s="110" t="s">
        <v>364</v>
      </c>
      <c r="C181" s="107" t="s">
        <v>138</v>
      </c>
      <c r="D181" s="111" t="s">
        <v>12</v>
      </c>
      <c r="E181" s="89">
        <v>0</v>
      </c>
      <c r="F181" s="45"/>
    </row>
    <row r="182" spans="1:6" ht="15.95" customHeight="1" x14ac:dyDescent="0.25">
      <c r="A182" s="110" t="s">
        <v>552</v>
      </c>
      <c r="B182" s="110" t="s">
        <v>365</v>
      </c>
      <c r="C182" s="107" t="s">
        <v>249</v>
      </c>
      <c r="D182" s="111" t="s">
        <v>12</v>
      </c>
      <c r="E182" s="89">
        <v>0</v>
      </c>
      <c r="F182" s="45"/>
    </row>
    <row r="183" spans="1:6" ht="15.95" customHeight="1" x14ac:dyDescent="0.25">
      <c r="A183" s="110" t="s">
        <v>553</v>
      </c>
      <c r="B183" s="110" t="s">
        <v>366</v>
      </c>
      <c r="C183" s="107" t="s">
        <v>199</v>
      </c>
      <c r="D183" s="111" t="s">
        <v>12</v>
      </c>
      <c r="E183" s="89">
        <v>0</v>
      </c>
      <c r="F183" s="45"/>
    </row>
    <row r="184" spans="1:6" ht="15.95" customHeight="1" x14ac:dyDescent="0.25">
      <c r="A184" s="110" t="s">
        <v>554</v>
      </c>
      <c r="B184" s="110" t="s">
        <v>179</v>
      </c>
      <c r="C184" s="107" t="s">
        <v>138</v>
      </c>
      <c r="D184" s="111" t="s">
        <v>12</v>
      </c>
      <c r="E184" s="89">
        <v>0</v>
      </c>
      <c r="F184" s="45"/>
    </row>
    <row r="185" spans="1:6" ht="15.95" customHeight="1" x14ac:dyDescent="0.25">
      <c r="A185" s="110" t="s">
        <v>555</v>
      </c>
      <c r="B185" s="110" t="s">
        <v>180</v>
      </c>
      <c r="C185" s="107" t="s">
        <v>139</v>
      </c>
      <c r="D185" s="111" t="s">
        <v>12</v>
      </c>
      <c r="E185" s="89">
        <v>0</v>
      </c>
      <c r="F185" s="45"/>
    </row>
    <row r="186" spans="1:6" ht="15.95" customHeight="1" x14ac:dyDescent="0.25">
      <c r="A186" s="110" t="s">
        <v>556</v>
      </c>
      <c r="B186" s="110" t="s">
        <v>181</v>
      </c>
      <c r="C186" s="107" t="s">
        <v>140</v>
      </c>
      <c r="D186" s="111" t="s">
        <v>12</v>
      </c>
      <c r="E186" s="89">
        <v>0</v>
      </c>
      <c r="F186" s="45"/>
    </row>
    <row r="187" spans="1:6" ht="15.95" customHeight="1" x14ac:dyDescent="0.25">
      <c r="A187" s="110" t="s">
        <v>559</v>
      </c>
      <c r="B187" s="110" t="s">
        <v>615</v>
      </c>
      <c r="C187" s="107" t="s">
        <v>82</v>
      </c>
      <c r="D187" s="111" t="s">
        <v>8</v>
      </c>
      <c r="E187" s="89">
        <v>0</v>
      </c>
      <c r="F187" s="45"/>
    </row>
    <row r="188" spans="1:6" ht="15.95" customHeight="1" x14ac:dyDescent="0.25">
      <c r="A188" s="110"/>
      <c r="B188" s="110"/>
      <c r="C188" s="107"/>
      <c r="D188" s="111"/>
      <c r="E188" s="89"/>
      <c r="F188" s="45"/>
    </row>
    <row r="189" spans="1:6" ht="15.95" customHeight="1" x14ac:dyDescent="0.25">
      <c r="A189" s="110"/>
      <c r="B189" s="110" t="s">
        <v>194</v>
      </c>
      <c r="C189" s="107"/>
      <c r="D189" s="111"/>
      <c r="E189" s="89"/>
      <c r="F189" s="45"/>
    </row>
    <row r="190" spans="1:6" ht="15.95" customHeight="1" x14ac:dyDescent="0.25">
      <c r="A190" s="110" t="s">
        <v>559</v>
      </c>
      <c r="B190" s="110" t="s">
        <v>256</v>
      </c>
      <c r="C190" s="107" t="s">
        <v>82</v>
      </c>
      <c r="D190" s="111" t="s">
        <v>12</v>
      </c>
      <c r="E190" s="89">
        <v>0</v>
      </c>
      <c r="F190" s="45"/>
    </row>
    <row r="191" spans="1:6" ht="15.95" customHeight="1" x14ac:dyDescent="0.25">
      <c r="A191" s="110"/>
      <c r="B191" s="110" t="s">
        <v>243</v>
      </c>
      <c r="C191" s="107" t="s">
        <v>197</v>
      </c>
      <c r="D191" s="111" t="s">
        <v>12</v>
      </c>
      <c r="E191" s="89">
        <v>0</v>
      </c>
      <c r="F191" s="45"/>
    </row>
    <row r="192" spans="1:6" ht="15.95" customHeight="1" x14ac:dyDescent="0.25">
      <c r="A192" s="110"/>
      <c r="B192" s="110" t="s">
        <v>244</v>
      </c>
      <c r="C192" s="107" t="s">
        <v>198</v>
      </c>
      <c r="D192" s="111" t="s">
        <v>12</v>
      </c>
      <c r="E192" s="89">
        <v>0</v>
      </c>
      <c r="F192" s="45"/>
    </row>
    <row r="193" spans="1:6" ht="15.95" customHeight="1" x14ac:dyDescent="0.25">
      <c r="A193" s="110"/>
      <c r="B193" s="110" t="s">
        <v>245</v>
      </c>
      <c r="C193" s="107" t="s">
        <v>199</v>
      </c>
      <c r="D193" s="111" t="s">
        <v>12</v>
      </c>
      <c r="E193" s="89">
        <v>0</v>
      </c>
      <c r="F193" s="45"/>
    </row>
    <row r="194" spans="1:6" ht="15.95" customHeight="1" x14ac:dyDescent="0.25">
      <c r="A194" s="110"/>
      <c r="B194" s="110" t="s">
        <v>195</v>
      </c>
      <c r="C194" s="107" t="s">
        <v>138</v>
      </c>
      <c r="D194" s="111" t="s">
        <v>11</v>
      </c>
      <c r="E194" s="89">
        <v>0</v>
      </c>
      <c r="F194" s="45"/>
    </row>
    <row r="195" spans="1:6" ht="15.95" customHeight="1" x14ac:dyDescent="0.25">
      <c r="A195" s="110"/>
      <c r="B195" s="110" t="s">
        <v>196</v>
      </c>
      <c r="C195" s="107" t="s">
        <v>139</v>
      </c>
      <c r="D195" s="111" t="s">
        <v>11</v>
      </c>
      <c r="E195" s="89">
        <v>0</v>
      </c>
      <c r="F195" s="45"/>
    </row>
    <row r="196" spans="1:6" ht="15.95" customHeight="1" x14ac:dyDescent="0.25">
      <c r="A196" s="110"/>
      <c r="B196" s="110" t="s">
        <v>276</v>
      </c>
      <c r="C196" s="107" t="s">
        <v>140</v>
      </c>
      <c r="D196" s="111" t="s">
        <v>11</v>
      </c>
      <c r="E196" s="89">
        <v>0</v>
      </c>
      <c r="F196" s="45"/>
    </row>
    <row r="197" spans="1:6" ht="15.95" customHeight="1" x14ac:dyDescent="0.25">
      <c r="A197" s="110"/>
      <c r="B197" s="110" t="s">
        <v>368</v>
      </c>
      <c r="C197" s="117" t="s">
        <v>138</v>
      </c>
      <c r="D197" s="118" t="s">
        <v>11</v>
      </c>
      <c r="E197" s="89">
        <v>0</v>
      </c>
      <c r="F197" s="45"/>
    </row>
    <row r="198" spans="1:6" ht="15.95" customHeight="1" x14ac:dyDescent="0.25">
      <c r="A198" s="110"/>
      <c r="B198" s="110" t="s">
        <v>369</v>
      </c>
      <c r="C198" s="117" t="s">
        <v>138</v>
      </c>
      <c r="D198" s="118" t="s">
        <v>11</v>
      </c>
      <c r="E198" s="89">
        <v>0</v>
      </c>
      <c r="F198" s="45"/>
    </row>
    <row r="199" spans="1:6" ht="15.95" customHeight="1" x14ac:dyDescent="0.25">
      <c r="A199" s="110"/>
      <c r="B199" s="110" t="s">
        <v>467</v>
      </c>
      <c r="C199" s="117" t="s">
        <v>197</v>
      </c>
      <c r="D199" s="118" t="s">
        <v>11</v>
      </c>
      <c r="E199" s="89">
        <v>0</v>
      </c>
      <c r="F199" s="45"/>
    </row>
    <row r="200" spans="1:6" ht="15.95" customHeight="1" x14ac:dyDescent="0.25">
      <c r="A200" s="110"/>
      <c r="B200" s="110" t="s">
        <v>468</v>
      </c>
      <c r="C200" s="117" t="s">
        <v>370</v>
      </c>
      <c r="D200" s="118" t="s">
        <v>11</v>
      </c>
      <c r="E200" s="89">
        <v>0</v>
      </c>
      <c r="F200" s="45"/>
    </row>
    <row r="201" spans="1:6" ht="15.95" customHeight="1" x14ac:dyDescent="0.25">
      <c r="A201" s="110"/>
      <c r="B201" s="110" t="s">
        <v>469</v>
      </c>
      <c r="C201" s="117" t="s">
        <v>371</v>
      </c>
      <c r="D201" s="118" t="s">
        <v>11</v>
      </c>
      <c r="E201" s="89">
        <v>0</v>
      </c>
      <c r="F201" s="45"/>
    </row>
    <row r="202" spans="1:6" ht="15.95" customHeight="1" x14ac:dyDescent="0.25">
      <c r="A202" s="110" t="s">
        <v>560</v>
      </c>
      <c r="B202" s="110" t="s">
        <v>471</v>
      </c>
      <c r="C202" s="117" t="s">
        <v>470</v>
      </c>
      <c r="D202" s="118" t="s">
        <v>13</v>
      </c>
      <c r="E202" s="89">
        <v>0</v>
      </c>
      <c r="F202" s="45"/>
    </row>
    <row r="203" spans="1:6" ht="15.95" customHeight="1" x14ac:dyDescent="0.25">
      <c r="A203" s="110"/>
      <c r="B203" s="110" t="s">
        <v>472</v>
      </c>
      <c r="C203" s="117" t="s">
        <v>470</v>
      </c>
      <c r="D203" s="118" t="s">
        <v>13</v>
      </c>
      <c r="E203" s="89">
        <v>0</v>
      </c>
      <c r="F203" s="45"/>
    </row>
    <row r="204" spans="1:6" ht="15.95" customHeight="1" x14ac:dyDescent="0.25">
      <c r="A204" s="110" t="str">
        <f>_xlfn.IFNA(INDEX(inhoudsopgave!A:B,MATCH($B204,inhoudsopgave!B:B,0),1),"")</f>
        <v/>
      </c>
      <c r="B204" s="110"/>
      <c r="C204" s="117"/>
      <c r="D204" s="118"/>
      <c r="E204" s="89"/>
      <c r="F204" s="45"/>
    </row>
    <row r="205" spans="1:6" ht="15.95" customHeight="1" x14ac:dyDescent="0.25">
      <c r="A205" s="110" t="s">
        <v>154</v>
      </c>
      <c r="B205" s="119" t="s">
        <v>200</v>
      </c>
      <c r="C205" s="117"/>
      <c r="D205" s="118"/>
      <c r="E205" s="89"/>
      <c r="F205" s="45"/>
    </row>
    <row r="206" spans="1:6" ht="15.95" customHeight="1" x14ac:dyDescent="0.25">
      <c r="A206" s="110" t="s">
        <v>190</v>
      </c>
      <c r="B206" s="119" t="s">
        <v>201</v>
      </c>
      <c r="C206" s="117" t="s">
        <v>143</v>
      </c>
      <c r="D206" s="118" t="s">
        <v>11</v>
      </c>
      <c r="E206" s="89">
        <v>0</v>
      </c>
      <c r="F206" s="45"/>
    </row>
    <row r="207" spans="1:6" ht="15.95" customHeight="1" x14ac:dyDescent="0.25">
      <c r="A207" s="110" t="s">
        <v>329</v>
      </c>
      <c r="B207" s="110" t="s">
        <v>202</v>
      </c>
      <c r="C207" s="117" t="s">
        <v>207</v>
      </c>
      <c r="D207" s="118" t="s">
        <v>11</v>
      </c>
      <c r="E207" s="89">
        <v>0</v>
      </c>
      <c r="F207" s="45"/>
    </row>
    <row r="208" spans="1:6" ht="15.95" customHeight="1" x14ac:dyDescent="0.25">
      <c r="A208" s="110" t="s">
        <v>330</v>
      </c>
      <c r="B208" s="110" t="s">
        <v>203</v>
      </c>
      <c r="C208" s="117" t="s">
        <v>208</v>
      </c>
      <c r="D208" s="118" t="s">
        <v>11</v>
      </c>
      <c r="E208" s="89">
        <v>0</v>
      </c>
      <c r="F208" s="45"/>
    </row>
    <row r="209" spans="1:7" ht="15.95" customHeight="1" x14ac:dyDescent="0.25">
      <c r="A209" s="110" t="s">
        <v>331</v>
      </c>
      <c r="B209" s="119" t="s">
        <v>372</v>
      </c>
      <c r="C209" s="117" t="s">
        <v>143</v>
      </c>
      <c r="D209" s="118" t="s">
        <v>11</v>
      </c>
      <c r="E209" s="89">
        <v>0</v>
      </c>
      <c r="F209" s="45"/>
    </row>
    <row r="210" spans="1:7" ht="15.95" customHeight="1" x14ac:dyDescent="0.25">
      <c r="A210" s="110" t="s">
        <v>333</v>
      </c>
      <c r="B210" s="119" t="s">
        <v>373</v>
      </c>
      <c r="C210" s="117" t="s">
        <v>207</v>
      </c>
      <c r="D210" s="118" t="s">
        <v>11</v>
      </c>
      <c r="E210" s="89">
        <v>0</v>
      </c>
      <c r="F210" s="45"/>
    </row>
    <row r="211" spans="1:7" ht="15.95" customHeight="1" x14ac:dyDescent="0.25">
      <c r="A211" s="110" t="s">
        <v>335</v>
      </c>
      <c r="B211" s="119" t="s">
        <v>374</v>
      </c>
      <c r="C211" s="117" t="s">
        <v>208</v>
      </c>
      <c r="D211" s="118" t="s">
        <v>11</v>
      </c>
      <c r="E211" s="89">
        <v>0</v>
      </c>
      <c r="F211" s="45"/>
    </row>
    <row r="212" spans="1:7" ht="15.95" customHeight="1" x14ac:dyDescent="0.25">
      <c r="A212" s="110" t="s">
        <v>336</v>
      </c>
      <c r="B212" s="119" t="s">
        <v>204</v>
      </c>
      <c r="C212" s="117" t="s">
        <v>143</v>
      </c>
      <c r="D212" s="118" t="s">
        <v>11</v>
      </c>
      <c r="E212" s="89">
        <v>0</v>
      </c>
      <c r="F212" s="45"/>
    </row>
    <row r="213" spans="1:7" ht="15.95" customHeight="1" x14ac:dyDescent="0.25">
      <c r="A213" s="110" t="s">
        <v>337</v>
      </c>
      <c r="B213" s="119" t="s">
        <v>205</v>
      </c>
      <c r="C213" s="117" t="s">
        <v>207</v>
      </c>
      <c r="D213" s="118" t="s">
        <v>11</v>
      </c>
      <c r="E213" s="89">
        <v>0</v>
      </c>
      <c r="F213" s="45"/>
    </row>
    <row r="214" spans="1:7" ht="15.95" customHeight="1" x14ac:dyDescent="0.25">
      <c r="A214" s="110" t="s">
        <v>338</v>
      </c>
      <c r="B214" s="119" t="s">
        <v>206</v>
      </c>
      <c r="C214" s="117" t="s">
        <v>208</v>
      </c>
      <c r="D214" s="118" t="s">
        <v>11</v>
      </c>
      <c r="E214" s="89">
        <v>0</v>
      </c>
      <c r="F214" s="45"/>
    </row>
    <row r="215" spans="1:7" ht="15.95" customHeight="1" x14ac:dyDescent="0.25">
      <c r="A215" s="110" t="str">
        <f>_xlfn.IFNA(INDEX(inhoudsopgave!A:B,MATCH($B215,inhoudsopgave!B:B,0),1),"")</f>
        <v/>
      </c>
      <c r="B215" s="119"/>
      <c r="C215" s="117"/>
      <c r="D215" s="118"/>
      <c r="E215" s="89"/>
      <c r="F215" s="45"/>
    </row>
    <row r="216" spans="1:7" ht="15.95" customHeight="1" x14ac:dyDescent="0.25">
      <c r="A216" s="110" t="s">
        <v>166</v>
      </c>
      <c r="B216" s="110" t="s">
        <v>541</v>
      </c>
      <c r="C216" s="107"/>
      <c r="D216" s="111"/>
      <c r="E216" s="89"/>
      <c r="F216" s="45"/>
    </row>
    <row r="217" spans="1:7" ht="15.95" customHeight="1" x14ac:dyDescent="0.25">
      <c r="A217" s="110" t="s">
        <v>191</v>
      </c>
      <c r="B217" s="110" t="s">
        <v>212</v>
      </c>
      <c r="C217" s="107" t="s">
        <v>143</v>
      </c>
      <c r="D217" s="111" t="s">
        <v>12</v>
      </c>
      <c r="E217" s="89">
        <v>0</v>
      </c>
      <c r="F217" s="45"/>
    </row>
    <row r="218" spans="1:7" ht="15.95" customHeight="1" x14ac:dyDescent="0.25">
      <c r="A218" s="110" t="s">
        <v>339</v>
      </c>
      <c r="B218" s="110" t="s">
        <v>213</v>
      </c>
      <c r="C218" s="107" t="s">
        <v>207</v>
      </c>
      <c r="D218" s="111" t="s">
        <v>12</v>
      </c>
      <c r="E218" s="89">
        <v>0</v>
      </c>
      <c r="F218" s="45"/>
    </row>
    <row r="219" spans="1:7" ht="15.95" customHeight="1" x14ac:dyDescent="0.25">
      <c r="A219" s="110" t="s">
        <v>341</v>
      </c>
      <c r="B219" s="110" t="s">
        <v>214</v>
      </c>
      <c r="C219" s="107" t="s">
        <v>208</v>
      </c>
      <c r="D219" s="111" t="s">
        <v>12</v>
      </c>
      <c r="E219" s="89">
        <v>0</v>
      </c>
      <c r="F219" s="45"/>
    </row>
    <row r="220" spans="1:7" ht="15.95" customHeight="1" x14ac:dyDescent="0.25">
      <c r="A220" s="110" t="s">
        <v>343</v>
      </c>
      <c r="B220" s="110" t="s">
        <v>376</v>
      </c>
      <c r="C220" s="107" t="s">
        <v>141</v>
      </c>
      <c r="D220" s="111" t="s">
        <v>377</v>
      </c>
      <c r="E220" s="89">
        <v>0</v>
      </c>
      <c r="F220" s="45"/>
    </row>
    <row r="221" spans="1:7" ht="15.95" customHeight="1" x14ac:dyDescent="0.25">
      <c r="A221" s="110" t="str">
        <f>_xlfn.IFNA(INDEX(inhoudsopgave!A:B,MATCH($B221,inhoudsopgave!B:B,0),1),"")</f>
        <v/>
      </c>
      <c r="B221" s="110"/>
      <c r="C221" s="107"/>
      <c r="D221" s="111"/>
      <c r="E221" s="89"/>
      <c r="F221" s="45"/>
    </row>
    <row r="222" spans="1:7" ht="15.95" customHeight="1" x14ac:dyDescent="0.25">
      <c r="A222" s="110"/>
      <c r="B222" s="110" t="s">
        <v>218</v>
      </c>
      <c r="C222" s="107"/>
      <c r="D222" s="111"/>
      <c r="E222" s="89"/>
      <c r="F222" s="45"/>
    </row>
    <row r="223" spans="1:7" ht="15.95" customHeight="1" x14ac:dyDescent="0.25">
      <c r="A223" s="110"/>
      <c r="B223" s="110" t="s">
        <v>219</v>
      </c>
      <c r="C223" s="107" t="s">
        <v>143</v>
      </c>
      <c r="D223" s="111" t="s">
        <v>12</v>
      </c>
      <c r="E223" s="89">
        <v>0</v>
      </c>
      <c r="F223" s="45"/>
      <c r="G223" s="130" t="s">
        <v>219</v>
      </c>
    </row>
    <row r="224" spans="1:7" ht="15.95" customHeight="1" x14ac:dyDescent="0.25">
      <c r="A224" s="110"/>
      <c r="B224" s="110" t="s">
        <v>220</v>
      </c>
      <c r="C224" s="107" t="s">
        <v>207</v>
      </c>
      <c r="D224" s="111" t="s">
        <v>12</v>
      </c>
      <c r="E224" s="89">
        <v>0</v>
      </c>
      <c r="F224" s="45"/>
      <c r="G224" s="130" t="s">
        <v>220</v>
      </c>
    </row>
    <row r="225" spans="1:7" ht="15.95" customHeight="1" x14ac:dyDescent="0.25">
      <c r="A225" s="110"/>
      <c r="B225" s="110" t="s">
        <v>221</v>
      </c>
      <c r="C225" s="107" t="s">
        <v>208</v>
      </c>
      <c r="D225" s="111" t="s">
        <v>12</v>
      </c>
      <c r="E225" s="89">
        <v>0</v>
      </c>
      <c r="F225" s="45"/>
      <c r="G225" s="130" t="s">
        <v>221</v>
      </c>
    </row>
    <row r="226" spans="1:7" ht="15.95" customHeight="1" x14ac:dyDescent="0.25">
      <c r="A226" s="110"/>
      <c r="B226" s="110" t="s">
        <v>222</v>
      </c>
      <c r="C226" s="107" t="s">
        <v>143</v>
      </c>
      <c r="D226" s="111" t="s">
        <v>12</v>
      </c>
      <c r="E226" s="89">
        <v>0</v>
      </c>
      <c r="F226" s="45"/>
      <c r="G226" s="130" t="s">
        <v>222</v>
      </c>
    </row>
    <row r="227" spans="1:7" ht="15.95" customHeight="1" x14ac:dyDescent="0.25">
      <c r="A227" s="110"/>
      <c r="B227" s="110" t="s">
        <v>223</v>
      </c>
      <c r="C227" s="107" t="s">
        <v>207</v>
      </c>
      <c r="D227" s="111" t="s">
        <v>12</v>
      </c>
      <c r="E227" s="89">
        <v>0</v>
      </c>
      <c r="F227" s="45"/>
      <c r="G227" s="130" t="s">
        <v>223</v>
      </c>
    </row>
    <row r="228" spans="1:7" ht="15.95" customHeight="1" x14ac:dyDescent="0.25">
      <c r="A228" s="110"/>
      <c r="B228" s="110" t="s">
        <v>224</v>
      </c>
      <c r="C228" s="107" t="s">
        <v>208</v>
      </c>
      <c r="D228" s="111" t="s">
        <v>12</v>
      </c>
      <c r="E228" s="89">
        <v>0</v>
      </c>
      <c r="F228" s="45"/>
      <c r="G228" s="130" t="s">
        <v>224</v>
      </c>
    </row>
    <row r="229" spans="1:7" ht="15.95" customHeight="1" x14ac:dyDescent="0.25">
      <c r="A229" s="110"/>
      <c r="B229" s="110" t="s">
        <v>247</v>
      </c>
      <c r="C229" s="107" t="s">
        <v>82</v>
      </c>
      <c r="D229" s="111" t="s">
        <v>11</v>
      </c>
      <c r="E229" s="89">
        <v>0</v>
      </c>
      <c r="F229" s="45"/>
      <c r="G229" s="130" t="s">
        <v>247</v>
      </c>
    </row>
    <row r="230" spans="1:7" ht="15.95" customHeight="1" x14ac:dyDescent="0.25">
      <c r="A230" s="110" t="str">
        <f>_xlfn.IFNA(INDEX(inhoudsopgave!A:B,MATCH($B230,inhoudsopgave!B:B,0),1),"")</f>
        <v/>
      </c>
      <c r="B230" s="110"/>
      <c r="C230" s="107"/>
      <c r="D230" s="111"/>
      <c r="E230" s="89"/>
      <c r="F230" s="45"/>
    </row>
    <row r="231" spans="1:7" ht="15.95" customHeight="1" x14ac:dyDescent="0.25">
      <c r="A231" s="110"/>
      <c r="B231" s="110" t="s">
        <v>225</v>
      </c>
      <c r="C231" s="107"/>
      <c r="D231" s="111"/>
      <c r="E231" s="89"/>
      <c r="F231" s="45"/>
    </row>
    <row r="232" spans="1:7" ht="15.95" customHeight="1" x14ac:dyDescent="0.25">
      <c r="A232" s="110"/>
      <c r="B232" s="110" t="s">
        <v>226</v>
      </c>
      <c r="C232" s="107" t="s">
        <v>197</v>
      </c>
      <c r="D232" s="111" t="s">
        <v>12</v>
      </c>
      <c r="E232" s="89">
        <v>0</v>
      </c>
      <c r="F232" s="45"/>
    </row>
    <row r="233" spans="1:7" ht="15.95" customHeight="1" x14ac:dyDescent="0.25">
      <c r="A233" s="110"/>
      <c r="B233" s="110" t="s">
        <v>380</v>
      </c>
      <c r="C233" s="107" t="s">
        <v>198</v>
      </c>
      <c r="D233" s="111" t="s">
        <v>12</v>
      </c>
      <c r="E233" s="89">
        <v>0</v>
      </c>
      <c r="F233" s="45"/>
    </row>
    <row r="234" spans="1:7" ht="15.95" customHeight="1" x14ac:dyDescent="0.25">
      <c r="A234" s="110"/>
      <c r="B234" s="110" t="s">
        <v>382</v>
      </c>
      <c r="C234" s="107" t="s">
        <v>199</v>
      </c>
      <c r="D234" s="111" t="s">
        <v>12</v>
      </c>
      <c r="E234" s="89">
        <v>0</v>
      </c>
      <c r="F234" s="45"/>
    </row>
    <row r="235" spans="1:7" ht="15.95" customHeight="1" x14ac:dyDescent="0.25">
      <c r="A235" s="110"/>
      <c r="B235" s="110" t="s">
        <v>246</v>
      </c>
      <c r="C235" s="107" t="s">
        <v>82</v>
      </c>
      <c r="D235" s="111" t="s">
        <v>11</v>
      </c>
      <c r="E235" s="89">
        <v>0</v>
      </c>
      <c r="F235" s="45"/>
    </row>
    <row r="236" spans="1:7" ht="15.95" customHeight="1" x14ac:dyDescent="0.25">
      <c r="A236" s="110"/>
      <c r="B236" s="110" t="s">
        <v>227</v>
      </c>
      <c r="C236" s="107" t="s">
        <v>197</v>
      </c>
      <c r="D236" s="111" t="s">
        <v>12</v>
      </c>
      <c r="E236" s="89">
        <v>0</v>
      </c>
      <c r="F236" s="45"/>
    </row>
    <row r="237" spans="1:7" ht="15.95" customHeight="1" x14ac:dyDescent="0.25">
      <c r="A237" s="110"/>
      <c r="B237" s="110" t="s">
        <v>383</v>
      </c>
      <c r="C237" s="107" t="s">
        <v>198</v>
      </c>
      <c r="D237" s="111" t="s">
        <v>12</v>
      </c>
      <c r="E237" s="89">
        <v>0</v>
      </c>
      <c r="F237" s="45"/>
    </row>
    <row r="238" spans="1:7" ht="15.95" customHeight="1" x14ac:dyDescent="0.25">
      <c r="A238" s="110"/>
      <c r="B238" s="110" t="s">
        <v>384</v>
      </c>
      <c r="C238" s="107" t="s">
        <v>199</v>
      </c>
      <c r="D238" s="111" t="s">
        <v>12</v>
      </c>
      <c r="E238" s="89">
        <v>0</v>
      </c>
      <c r="F238" s="45"/>
    </row>
    <row r="239" spans="1:7" ht="15.95" customHeight="1" x14ac:dyDescent="0.25">
      <c r="A239" s="110" t="str">
        <f>_xlfn.IFNA(INDEX(inhoudsopgave!A:B,MATCH($B239,inhoudsopgave!B:B,0),1),"")</f>
        <v/>
      </c>
      <c r="B239" s="110"/>
      <c r="C239" s="107"/>
      <c r="D239" s="111"/>
      <c r="E239" s="89"/>
      <c r="F239" s="45"/>
    </row>
    <row r="240" spans="1:7" ht="15.95" customHeight="1" x14ac:dyDescent="0.25">
      <c r="A240" s="110"/>
      <c r="B240" s="110"/>
      <c r="C240" s="107"/>
      <c r="D240" s="111"/>
      <c r="E240" s="89"/>
      <c r="F240" s="45"/>
    </row>
    <row r="241" spans="1:6" ht="15.95" customHeight="1" x14ac:dyDescent="0.25">
      <c r="A241" s="110" t="s">
        <v>51</v>
      </c>
      <c r="B241" s="110" t="s">
        <v>16</v>
      </c>
      <c r="C241" s="107"/>
      <c r="D241" s="111"/>
      <c r="E241" s="89"/>
      <c r="F241" s="45"/>
    </row>
    <row r="242" spans="1:6" ht="15.95" customHeight="1" x14ac:dyDescent="0.25">
      <c r="A242" s="110" t="s">
        <v>189</v>
      </c>
      <c r="B242" s="110" t="s">
        <v>475</v>
      </c>
      <c r="C242" s="107" t="s">
        <v>385</v>
      </c>
      <c r="D242" s="111" t="s">
        <v>13</v>
      </c>
      <c r="E242" s="89">
        <v>0</v>
      </c>
      <c r="F242" s="45"/>
    </row>
    <row r="243" spans="1:6" ht="15.95" customHeight="1" x14ac:dyDescent="0.25">
      <c r="A243" s="110" t="s">
        <v>315</v>
      </c>
      <c r="B243" s="110" t="s">
        <v>476</v>
      </c>
      <c r="C243" s="107" t="s">
        <v>386</v>
      </c>
      <c r="D243" s="111" t="s">
        <v>13</v>
      </c>
      <c r="E243" s="89">
        <v>0</v>
      </c>
      <c r="F243" s="45"/>
    </row>
    <row r="244" spans="1:6" ht="15.95" customHeight="1" x14ac:dyDescent="0.25">
      <c r="A244" s="110" t="s">
        <v>316</v>
      </c>
      <c r="B244" s="110" t="s">
        <v>477</v>
      </c>
      <c r="C244" s="107" t="s">
        <v>387</v>
      </c>
      <c r="D244" s="111" t="s">
        <v>13</v>
      </c>
      <c r="E244" s="89">
        <v>0</v>
      </c>
      <c r="F244" s="45"/>
    </row>
    <row r="245" spans="1:6" ht="15.95" customHeight="1" x14ac:dyDescent="0.25">
      <c r="A245" s="110" t="s">
        <v>317</v>
      </c>
      <c r="B245" s="110" t="s">
        <v>278</v>
      </c>
      <c r="C245" s="107" t="s">
        <v>197</v>
      </c>
      <c r="D245" s="111" t="s">
        <v>11</v>
      </c>
      <c r="E245" s="89">
        <v>0</v>
      </c>
      <c r="F245" s="45"/>
    </row>
    <row r="246" spans="1:6" ht="15.95" customHeight="1" x14ac:dyDescent="0.25">
      <c r="A246" s="110" t="s">
        <v>318</v>
      </c>
      <c r="B246" s="110" t="s">
        <v>277</v>
      </c>
      <c r="C246" s="107" t="s">
        <v>140</v>
      </c>
      <c r="D246" s="111" t="s">
        <v>11</v>
      </c>
      <c r="E246" s="89">
        <v>0</v>
      </c>
      <c r="F246" s="45"/>
    </row>
    <row r="247" spans="1:6" ht="15.95" customHeight="1" x14ac:dyDescent="0.25">
      <c r="A247" s="110" t="s">
        <v>319</v>
      </c>
      <c r="B247" s="110" t="s">
        <v>248</v>
      </c>
      <c r="C247" s="107" t="s">
        <v>138</v>
      </c>
      <c r="D247" s="111" t="s">
        <v>12</v>
      </c>
      <c r="E247" s="89">
        <v>0</v>
      </c>
      <c r="F247" s="45"/>
    </row>
    <row r="248" spans="1:6" ht="15.95" customHeight="1" x14ac:dyDescent="0.25">
      <c r="A248" s="110" t="s">
        <v>320</v>
      </c>
      <c r="B248" s="110" t="s">
        <v>250</v>
      </c>
      <c r="C248" s="107" t="s">
        <v>249</v>
      </c>
      <c r="D248" s="111" t="s">
        <v>12</v>
      </c>
      <c r="E248" s="89">
        <v>0</v>
      </c>
      <c r="F248" s="45"/>
    </row>
    <row r="249" spans="1:6" ht="15.95" customHeight="1" x14ac:dyDescent="0.25">
      <c r="A249" s="110" t="s">
        <v>321</v>
      </c>
      <c r="B249" s="110" t="s">
        <v>428</v>
      </c>
      <c r="C249" s="107" t="s">
        <v>429</v>
      </c>
      <c r="D249" s="111" t="s">
        <v>12</v>
      </c>
      <c r="E249" s="89">
        <v>0</v>
      </c>
      <c r="F249" s="45"/>
    </row>
    <row r="250" spans="1:6" ht="15.95" customHeight="1" x14ac:dyDescent="0.25">
      <c r="A250" s="110" t="s">
        <v>322</v>
      </c>
      <c r="B250" s="110" t="s">
        <v>251</v>
      </c>
      <c r="C250" s="107" t="s">
        <v>430</v>
      </c>
      <c r="D250" s="111" t="s">
        <v>12</v>
      </c>
      <c r="E250" s="89">
        <v>0</v>
      </c>
      <c r="F250" s="45"/>
    </row>
    <row r="251" spans="1:6" ht="15.95" customHeight="1" x14ac:dyDescent="0.25">
      <c r="A251" s="110"/>
      <c r="B251" s="110" t="s">
        <v>388</v>
      </c>
      <c r="C251" s="107" t="s">
        <v>82</v>
      </c>
      <c r="D251" s="111" t="s">
        <v>13</v>
      </c>
      <c r="E251" s="89">
        <v>0</v>
      </c>
      <c r="F251" s="45"/>
    </row>
    <row r="252" spans="1:6" ht="15.95" customHeight="1" x14ac:dyDescent="0.25">
      <c r="A252" s="110"/>
      <c r="B252" s="110" t="s">
        <v>514</v>
      </c>
      <c r="C252" s="107" t="s">
        <v>138</v>
      </c>
      <c r="D252" s="111" t="s">
        <v>12</v>
      </c>
      <c r="E252" s="89">
        <v>0</v>
      </c>
      <c r="F252" s="45"/>
    </row>
    <row r="253" spans="1:6" ht="15.95" customHeight="1" x14ac:dyDescent="0.25">
      <c r="A253" s="110"/>
      <c r="B253" s="110" t="s">
        <v>389</v>
      </c>
      <c r="C253" s="107" t="s">
        <v>249</v>
      </c>
      <c r="D253" s="111" t="s">
        <v>12</v>
      </c>
      <c r="E253" s="89">
        <v>0</v>
      </c>
      <c r="F253" s="45"/>
    </row>
    <row r="254" spans="1:6" ht="15.95" customHeight="1" x14ac:dyDescent="0.25">
      <c r="A254" s="110"/>
      <c r="B254" s="110" t="s">
        <v>390</v>
      </c>
      <c r="C254" s="107" t="s">
        <v>199</v>
      </c>
      <c r="D254" s="111" t="s">
        <v>12</v>
      </c>
      <c r="E254" s="89">
        <v>0</v>
      </c>
      <c r="F254" s="45"/>
    </row>
    <row r="255" spans="1:6" ht="15.95" customHeight="1" x14ac:dyDescent="0.25">
      <c r="A255" s="110" t="s">
        <v>323</v>
      </c>
      <c r="B255" s="110" t="s">
        <v>488</v>
      </c>
      <c r="C255" s="107" t="s">
        <v>143</v>
      </c>
      <c r="D255" s="111" t="s">
        <v>13</v>
      </c>
      <c r="E255" s="89">
        <v>0</v>
      </c>
      <c r="F255" s="45"/>
    </row>
    <row r="256" spans="1:6" ht="15.95" customHeight="1" x14ac:dyDescent="0.25">
      <c r="A256" s="110" t="s">
        <v>324</v>
      </c>
      <c r="B256" s="110" t="s">
        <v>486</v>
      </c>
      <c r="C256" s="151" t="s">
        <v>207</v>
      </c>
      <c r="D256" s="111" t="s">
        <v>13</v>
      </c>
      <c r="E256" s="89">
        <v>0</v>
      </c>
      <c r="F256" s="45"/>
    </row>
    <row r="257" spans="1:7" ht="15.95" customHeight="1" x14ac:dyDescent="0.25">
      <c r="A257" s="110" t="s">
        <v>325</v>
      </c>
      <c r="B257" s="110" t="s">
        <v>487</v>
      </c>
      <c r="C257" s="107" t="s">
        <v>208</v>
      </c>
      <c r="D257" s="111" t="s">
        <v>13</v>
      </c>
      <c r="E257" s="89">
        <v>0</v>
      </c>
      <c r="F257" s="45"/>
    </row>
    <row r="258" spans="1:7" ht="15.95" customHeight="1" x14ac:dyDescent="0.25">
      <c r="A258" s="110"/>
      <c r="B258" s="110"/>
      <c r="C258" s="107"/>
      <c r="D258" s="111"/>
      <c r="E258" s="89"/>
      <c r="F258" s="45"/>
    </row>
    <row r="259" spans="1:7" ht="15.95" customHeight="1" x14ac:dyDescent="0.25">
      <c r="A259" s="110"/>
      <c r="B259" s="110" t="s">
        <v>485</v>
      </c>
      <c r="C259" s="107"/>
      <c r="D259" s="111"/>
      <c r="E259" s="89"/>
      <c r="F259" s="45" t="s">
        <v>258</v>
      </c>
    </row>
    <row r="260" spans="1:7" ht="15.95" customHeight="1" x14ac:dyDescent="0.25">
      <c r="A260" s="110" t="s">
        <v>61</v>
      </c>
      <c r="B260" s="110" t="s">
        <v>479</v>
      </c>
      <c r="C260" s="107"/>
      <c r="D260" s="111"/>
      <c r="E260" s="89"/>
      <c r="F260" s="45"/>
    </row>
    <row r="261" spans="1:7" ht="15.95" customHeight="1" x14ac:dyDescent="0.25">
      <c r="A261" s="110" t="s">
        <v>474</v>
      </c>
      <c r="B261" s="110" t="s">
        <v>515</v>
      </c>
      <c r="C261" s="107"/>
      <c r="D261" s="111" t="s">
        <v>82</v>
      </c>
      <c r="E261" s="89"/>
      <c r="F261" s="45"/>
      <c r="G261" s="130" t="s">
        <v>512</v>
      </c>
    </row>
    <row r="262" spans="1:7" ht="15.95" customHeight="1" x14ac:dyDescent="0.25">
      <c r="A262" s="110"/>
      <c r="B262" s="110" t="s">
        <v>511</v>
      </c>
      <c r="C262" s="107" t="s">
        <v>82</v>
      </c>
      <c r="D262" s="111" t="s">
        <v>13</v>
      </c>
      <c r="E262" s="89">
        <v>0</v>
      </c>
      <c r="F262" s="45"/>
      <c r="G262" s="130" t="s">
        <v>512</v>
      </c>
    </row>
    <row r="263" spans="1:7" ht="15.95" customHeight="1" x14ac:dyDescent="0.25">
      <c r="A263" s="110"/>
      <c r="B263" s="110" t="s">
        <v>489</v>
      </c>
      <c r="C263" s="107" t="s">
        <v>266</v>
      </c>
      <c r="D263" s="111" t="s">
        <v>8</v>
      </c>
      <c r="E263" s="89">
        <v>0</v>
      </c>
      <c r="F263" s="45"/>
      <c r="G263" s="130" t="s">
        <v>504</v>
      </c>
    </row>
    <row r="264" spans="1:7" ht="15.95" customHeight="1" x14ac:dyDescent="0.25">
      <c r="A264" s="110"/>
      <c r="B264" s="110" t="s">
        <v>503</v>
      </c>
      <c r="C264" s="107" t="s">
        <v>266</v>
      </c>
      <c r="D264" s="111" t="s">
        <v>8</v>
      </c>
      <c r="E264" s="89">
        <v>0</v>
      </c>
      <c r="F264" s="45"/>
      <c r="G264" s="130" t="s">
        <v>510</v>
      </c>
    </row>
    <row r="265" spans="1:7" ht="15.95" customHeight="1" x14ac:dyDescent="0.25">
      <c r="A265" s="110"/>
      <c r="B265" s="110" t="s">
        <v>490</v>
      </c>
      <c r="C265" s="107" t="s">
        <v>266</v>
      </c>
      <c r="D265" s="111" t="s">
        <v>8</v>
      </c>
      <c r="E265" s="89">
        <v>0</v>
      </c>
      <c r="F265" s="45"/>
    </row>
    <row r="266" spans="1:7" ht="15.95" customHeight="1" x14ac:dyDescent="0.25">
      <c r="A266" s="110"/>
      <c r="B266" s="110" t="s">
        <v>483</v>
      </c>
      <c r="C266" s="107" t="s">
        <v>266</v>
      </c>
      <c r="D266" s="111" t="s">
        <v>8</v>
      </c>
      <c r="E266" s="89">
        <v>0</v>
      </c>
      <c r="F266" s="45"/>
    </row>
    <row r="267" spans="1:7" ht="15.95" customHeight="1" x14ac:dyDescent="0.25">
      <c r="A267" s="110"/>
      <c r="B267" s="110" t="s">
        <v>484</v>
      </c>
      <c r="C267" s="107" t="s">
        <v>266</v>
      </c>
      <c r="D267" s="111" t="s">
        <v>8</v>
      </c>
      <c r="E267" s="89">
        <v>0</v>
      </c>
      <c r="F267" s="45"/>
    </row>
    <row r="268" spans="1:7" ht="15.95" customHeight="1" x14ac:dyDescent="0.25">
      <c r="A268" s="110"/>
      <c r="B268" s="110" t="s">
        <v>491</v>
      </c>
      <c r="C268" s="107" t="s">
        <v>266</v>
      </c>
      <c r="D268" s="111" t="s">
        <v>8</v>
      </c>
      <c r="E268" s="89">
        <v>0</v>
      </c>
      <c r="F268" s="45"/>
    </row>
    <row r="269" spans="1:7" ht="15.95" customHeight="1" x14ac:dyDescent="0.25">
      <c r="A269" s="110"/>
      <c r="B269" s="110" t="s">
        <v>492</v>
      </c>
      <c r="C269" s="107" t="s">
        <v>266</v>
      </c>
      <c r="D269" s="111" t="s">
        <v>8</v>
      </c>
      <c r="E269" s="89">
        <v>0</v>
      </c>
      <c r="F269" s="45"/>
      <c r="G269" s="130" t="s">
        <v>501</v>
      </c>
    </row>
    <row r="270" spans="1:7" ht="15.95" customHeight="1" x14ac:dyDescent="0.25">
      <c r="A270" s="110"/>
      <c r="B270" s="110" t="s">
        <v>493</v>
      </c>
      <c r="C270" s="107" t="s">
        <v>266</v>
      </c>
      <c r="D270" s="111" t="s">
        <v>8</v>
      </c>
      <c r="E270" s="89">
        <v>0</v>
      </c>
      <c r="F270" s="45"/>
    </row>
    <row r="271" spans="1:7" ht="15.95" customHeight="1" x14ac:dyDescent="0.25">
      <c r="A271" s="110"/>
      <c r="B271" s="110" t="s">
        <v>500</v>
      </c>
      <c r="C271" s="107" t="s">
        <v>266</v>
      </c>
      <c r="D271" s="111" t="s">
        <v>8</v>
      </c>
      <c r="E271" s="89">
        <v>0</v>
      </c>
      <c r="F271" s="45"/>
      <c r="G271" s="130" t="s">
        <v>502</v>
      </c>
    </row>
    <row r="272" spans="1:7" ht="15.95" customHeight="1" x14ac:dyDescent="0.25">
      <c r="A272" s="110"/>
      <c r="B272" s="110" t="s">
        <v>494</v>
      </c>
      <c r="C272" s="107" t="s">
        <v>266</v>
      </c>
      <c r="D272" s="111" t="s">
        <v>8</v>
      </c>
      <c r="E272" s="89">
        <v>0</v>
      </c>
      <c r="F272" s="45"/>
    </row>
    <row r="273" spans="1:6" ht="15.95" customHeight="1" x14ac:dyDescent="0.25">
      <c r="A273" s="110"/>
      <c r="B273" s="110" t="s">
        <v>495</v>
      </c>
      <c r="C273" s="107" t="s">
        <v>266</v>
      </c>
      <c r="D273" s="111" t="s">
        <v>8</v>
      </c>
      <c r="E273" s="89">
        <v>0</v>
      </c>
      <c r="F273" s="45"/>
    </row>
    <row r="274" spans="1:6" ht="15.95" customHeight="1" x14ac:dyDescent="0.25">
      <c r="A274" s="110"/>
      <c r="B274" s="110" t="s">
        <v>496</v>
      </c>
      <c r="C274" s="107" t="s">
        <v>266</v>
      </c>
      <c r="D274" s="111" t="s">
        <v>8</v>
      </c>
      <c r="E274" s="89">
        <v>0</v>
      </c>
      <c r="F274" s="45"/>
    </row>
    <row r="275" spans="1:6" ht="15.95" customHeight="1" x14ac:dyDescent="0.25">
      <c r="A275" s="110"/>
      <c r="B275" s="110" t="s">
        <v>480</v>
      </c>
      <c r="C275" s="107" t="s">
        <v>266</v>
      </c>
      <c r="D275" s="111" t="s">
        <v>8</v>
      </c>
      <c r="E275" s="89">
        <v>0</v>
      </c>
      <c r="F275" s="45"/>
    </row>
    <row r="276" spans="1:6" ht="15.95" customHeight="1" x14ac:dyDescent="0.25">
      <c r="A276" s="110"/>
      <c r="B276" s="110" t="s">
        <v>497</v>
      </c>
      <c r="C276" s="107" t="s">
        <v>266</v>
      </c>
      <c r="D276" s="111" t="s">
        <v>8</v>
      </c>
      <c r="E276" s="89">
        <v>0</v>
      </c>
      <c r="F276" s="45"/>
    </row>
    <row r="277" spans="1:6" ht="15.95" customHeight="1" x14ac:dyDescent="0.25">
      <c r="A277" s="110"/>
      <c r="B277" s="110" t="s">
        <v>498</v>
      </c>
      <c r="C277" s="107" t="s">
        <v>266</v>
      </c>
      <c r="D277" s="111" t="s">
        <v>8</v>
      </c>
      <c r="E277" s="89">
        <v>0</v>
      </c>
      <c r="F277" s="45"/>
    </row>
    <row r="278" spans="1:6" ht="15.95" customHeight="1" x14ac:dyDescent="0.25">
      <c r="A278" s="110"/>
      <c r="B278" s="110" t="s">
        <v>499</v>
      </c>
      <c r="C278" s="107" t="s">
        <v>266</v>
      </c>
      <c r="D278" s="111" t="s">
        <v>8</v>
      </c>
      <c r="E278" s="89">
        <v>0</v>
      </c>
      <c r="F278" s="45"/>
    </row>
    <row r="279" spans="1:6" ht="15.95" customHeight="1" x14ac:dyDescent="0.25">
      <c r="A279" s="110"/>
      <c r="B279" s="110" t="s">
        <v>478</v>
      </c>
      <c r="C279" s="107" t="s">
        <v>266</v>
      </c>
      <c r="D279" s="111" t="s">
        <v>8</v>
      </c>
      <c r="E279" s="89">
        <v>0</v>
      </c>
      <c r="F279" s="45"/>
    </row>
    <row r="280" spans="1:6" ht="15.95" customHeight="1" x14ac:dyDescent="0.25">
      <c r="A280" s="110"/>
      <c r="B280" s="110" t="s">
        <v>473</v>
      </c>
      <c r="C280" s="107" t="s">
        <v>82</v>
      </c>
      <c r="D280" s="111" t="s">
        <v>8</v>
      </c>
      <c r="E280" s="89">
        <v>0</v>
      </c>
      <c r="F280" s="45"/>
    </row>
    <row r="281" spans="1:6" ht="15.95" customHeight="1" x14ac:dyDescent="0.25">
      <c r="A281" s="110"/>
      <c r="B281" s="110"/>
      <c r="C281" s="107"/>
      <c r="D281" s="111"/>
      <c r="E281" s="89"/>
      <c r="F281" s="45"/>
    </row>
    <row r="282" spans="1:6" ht="15.95" customHeight="1" x14ac:dyDescent="0.25">
      <c r="A282" s="110" t="s">
        <v>53</v>
      </c>
      <c r="B282" s="110" t="s">
        <v>525</v>
      </c>
      <c r="C282" s="107"/>
      <c r="D282" s="111"/>
      <c r="E282" s="89"/>
      <c r="F282" s="45"/>
    </row>
    <row r="283" spans="1:6" ht="15.95" customHeight="1" x14ac:dyDescent="0.25">
      <c r="A283" s="110" t="s">
        <v>193</v>
      </c>
      <c r="B283" s="120" t="s">
        <v>521</v>
      </c>
      <c r="C283" s="107" t="s">
        <v>82</v>
      </c>
      <c r="D283" s="111" t="s">
        <v>8</v>
      </c>
      <c r="E283" s="89">
        <v>0</v>
      </c>
      <c r="F283" s="45"/>
    </row>
    <row r="284" spans="1:6" ht="15.95" customHeight="1" x14ac:dyDescent="0.25">
      <c r="A284" s="110" t="s">
        <v>351</v>
      </c>
      <c r="B284" s="120" t="s">
        <v>522</v>
      </c>
      <c r="C284" s="107" t="s">
        <v>82</v>
      </c>
      <c r="D284" s="111" t="s">
        <v>8</v>
      </c>
      <c r="E284" s="89">
        <v>0</v>
      </c>
      <c r="F284" s="45"/>
    </row>
    <row r="285" spans="1:6" ht="15.95" customHeight="1" x14ac:dyDescent="0.25">
      <c r="A285" s="110" t="s">
        <v>353</v>
      </c>
      <c r="B285" s="120" t="s">
        <v>523</v>
      </c>
      <c r="C285" s="107" t="s">
        <v>82</v>
      </c>
      <c r="D285" s="111" t="s">
        <v>13</v>
      </c>
      <c r="E285" s="89">
        <v>0</v>
      </c>
      <c r="F285" s="45"/>
    </row>
    <row r="286" spans="1:6" ht="15.95" customHeight="1" x14ac:dyDescent="0.25">
      <c r="A286" s="110" t="s">
        <v>557</v>
      </c>
      <c r="B286" s="120" t="s">
        <v>527</v>
      </c>
      <c r="C286" s="107" t="s">
        <v>82</v>
      </c>
      <c r="D286" s="111" t="s">
        <v>8</v>
      </c>
      <c r="E286" s="89">
        <v>0</v>
      </c>
      <c r="F286" s="45"/>
    </row>
    <row r="287" spans="1:6" ht="15.95" customHeight="1" x14ac:dyDescent="0.25">
      <c r="A287" s="110" t="s">
        <v>558</v>
      </c>
      <c r="B287" s="120" t="s">
        <v>524</v>
      </c>
      <c r="C287" s="107" t="s">
        <v>82</v>
      </c>
      <c r="D287" s="111" t="s">
        <v>8</v>
      </c>
      <c r="E287" s="89">
        <v>0</v>
      </c>
      <c r="F287" s="45"/>
    </row>
    <row r="288" spans="1:6" ht="15.95" customHeight="1" x14ac:dyDescent="0.25">
      <c r="A288" s="110"/>
      <c r="B288" s="120"/>
      <c r="C288" s="107"/>
      <c r="D288" s="111"/>
      <c r="E288" s="89"/>
      <c r="F288" s="45"/>
    </row>
    <row r="289" spans="1:7" ht="15.95" customHeight="1" x14ac:dyDescent="0.25">
      <c r="A289" s="110" t="s">
        <v>54</v>
      </c>
      <c r="B289" s="120" t="s">
        <v>526</v>
      </c>
      <c r="C289" s="107"/>
      <c r="D289" s="111"/>
      <c r="E289" s="89"/>
      <c r="F289" s="45"/>
    </row>
    <row r="290" spans="1:7" ht="15.95" customHeight="1" x14ac:dyDescent="0.25">
      <c r="A290" s="110" t="s">
        <v>182</v>
      </c>
      <c r="B290" s="120" t="s">
        <v>513</v>
      </c>
      <c r="C290" s="107" t="s">
        <v>82</v>
      </c>
      <c r="D290" s="111" t="s">
        <v>8</v>
      </c>
      <c r="E290" s="89">
        <v>0</v>
      </c>
      <c r="F290" s="45"/>
    </row>
    <row r="291" spans="1:7" ht="15.95" customHeight="1" x14ac:dyDescent="0.25">
      <c r="A291" s="110" t="s">
        <v>359</v>
      </c>
      <c r="B291" s="120" t="s">
        <v>529</v>
      </c>
      <c r="C291" s="107" t="s">
        <v>82</v>
      </c>
      <c r="D291" s="111" t="s">
        <v>528</v>
      </c>
      <c r="E291" s="89">
        <v>0</v>
      </c>
      <c r="F291" s="45"/>
    </row>
    <row r="292" spans="1:7" ht="15.95" customHeight="1" x14ac:dyDescent="0.25">
      <c r="A292" s="110" t="s">
        <v>611</v>
      </c>
      <c r="B292" s="120" t="s">
        <v>612</v>
      </c>
      <c r="C292" s="107" t="s">
        <v>82</v>
      </c>
      <c r="D292" s="111" t="s">
        <v>13</v>
      </c>
      <c r="E292" s="89">
        <v>0</v>
      </c>
      <c r="F292" s="45"/>
    </row>
    <row r="293" spans="1:7" ht="15.95" customHeight="1" x14ac:dyDescent="0.25">
      <c r="A293" s="110"/>
      <c r="B293" s="120"/>
      <c r="C293" s="107"/>
      <c r="D293" s="111"/>
      <c r="E293" s="89"/>
      <c r="F293" s="45"/>
    </row>
    <row r="294" spans="1:7" ht="15.95" customHeight="1" x14ac:dyDescent="0.25">
      <c r="A294" s="110" t="s">
        <v>55</v>
      </c>
      <c r="B294" s="153" t="s">
        <v>532</v>
      </c>
      <c r="C294" s="107"/>
      <c r="D294" s="111"/>
      <c r="E294" s="89"/>
      <c r="F294" s="45"/>
    </row>
    <row r="295" spans="1:7" ht="15.95" customHeight="1" x14ac:dyDescent="0.25">
      <c r="A295" s="110" t="s">
        <v>209</v>
      </c>
      <c r="B295" s="120" t="s">
        <v>533</v>
      </c>
      <c r="C295" s="107" t="s">
        <v>82</v>
      </c>
      <c r="D295" s="111" t="s">
        <v>8</v>
      </c>
      <c r="E295" s="89">
        <v>0</v>
      </c>
      <c r="F295" s="45"/>
    </row>
    <row r="296" spans="1:7" ht="15.95" customHeight="1" x14ac:dyDescent="0.25">
      <c r="A296" s="110" t="s">
        <v>367</v>
      </c>
      <c r="B296" s="152" t="s">
        <v>531</v>
      </c>
      <c r="C296" s="107" t="s">
        <v>82</v>
      </c>
      <c r="D296" s="111" t="s">
        <v>13</v>
      </c>
      <c r="E296" s="89">
        <v>0</v>
      </c>
      <c r="F296" s="45"/>
    </row>
    <row r="297" spans="1:7" ht="15.95" customHeight="1" x14ac:dyDescent="0.25">
      <c r="A297" s="110"/>
      <c r="B297" s="120"/>
      <c r="C297" s="107"/>
      <c r="D297" s="111"/>
      <c r="E297" s="89"/>
      <c r="F297" s="45"/>
    </row>
    <row r="298" spans="1:7" ht="15.95" customHeight="1" x14ac:dyDescent="0.25">
      <c r="A298" s="110" t="s">
        <v>56</v>
      </c>
      <c r="B298" s="120" t="s">
        <v>506</v>
      </c>
      <c r="C298" s="107"/>
      <c r="D298" s="111"/>
      <c r="E298" s="89"/>
      <c r="F298" s="45"/>
    </row>
    <row r="299" spans="1:7" ht="15.95" customHeight="1" x14ac:dyDescent="0.25">
      <c r="A299" s="110" t="s">
        <v>210</v>
      </c>
      <c r="B299" s="120" t="s">
        <v>509</v>
      </c>
      <c r="C299" s="107" t="s">
        <v>235</v>
      </c>
      <c r="D299" s="111" t="s">
        <v>8</v>
      </c>
      <c r="E299" s="89">
        <v>0</v>
      </c>
      <c r="F299" s="45"/>
      <c r="G299" s="154"/>
    </row>
    <row r="300" spans="1:7" ht="15.95" customHeight="1" x14ac:dyDescent="0.25">
      <c r="A300" s="110" t="s">
        <v>211</v>
      </c>
      <c r="B300" s="120" t="s">
        <v>534</v>
      </c>
      <c r="C300" s="107" t="s">
        <v>82</v>
      </c>
      <c r="D300" s="111" t="s">
        <v>281</v>
      </c>
      <c r="E300" s="89">
        <v>0</v>
      </c>
      <c r="F300" s="45"/>
    </row>
    <row r="301" spans="1:7" ht="15.95" customHeight="1" x14ac:dyDescent="0.25">
      <c r="A301" s="110"/>
      <c r="B301" s="120"/>
      <c r="C301" s="107"/>
      <c r="D301" s="111"/>
      <c r="E301" s="89"/>
      <c r="F301" s="45"/>
    </row>
    <row r="302" spans="1:7" ht="15.95" customHeight="1" x14ac:dyDescent="0.25">
      <c r="A302" s="110" t="s">
        <v>57</v>
      </c>
      <c r="B302" s="120" t="s">
        <v>508</v>
      </c>
      <c r="C302" s="107"/>
      <c r="D302" s="111"/>
      <c r="E302" s="89"/>
      <c r="F302" s="45"/>
    </row>
    <row r="303" spans="1:7" ht="15.95" customHeight="1" x14ac:dyDescent="0.25">
      <c r="A303" s="110" t="s">
        <v>215</v>
      </c>
      <c r="B303" s="110" t="s">
        <v>535</v>
      </c>
      <c r="C303" s="107" t="s">
        <v>235</v>
      </c>
      <c r="D303" s="111" t="s">
        <v>8</v>
      </c>
      <c r="E303" s="89">
        <v>0</v>
      </c>
      <c r="F303" s="45"/>
    </row>
    <row r="304" spans="1:7" ht="15.95" customHeight="1" x14ac:dyDescent="0.25">
      <c r="A304" s="110" t="s">
        <v>375</v>
      </c>
      <c r="B304" s="110" t="s">
        <v>507</v>
      </c>
      <c r="C304" s="107" t="s">
        <v>82</v>
      </c>
      <c r="D304" s="111" t="s">
        <v>13</v>
      </c>
      <c r="E304" s="89">
        <v>0</v>
      </c>
      <c r="F304" s="45"/>
    </row>
    <row r="305" spans="1:6" ht="15.95" customHeight="1" x14ac:dyDescent="0.25">
      <c r="A305" s="110"/>
      <c r="B305" s="120"/>
      <c r="C305" s="117"/>
      <c r="D305" s="118"/>
      <c r="E305" s="89"/>
      <c r="F305" s="45"/>
    </row>
    <row r="306" spans="1:6" ht="15.95" customHeight="1" x14ac:dyDescent="0.25">
      <c r="A306" s="110" t="s">
        <v>60</v>
      </c>
      <c r="B306" s="120" t="s">
        <v>561</v>
      </c>
      <c r="C306" s="117"/>
      <c r="D306" s="118"/>
      <c r="E306" s="89"/>
      <c r="F306" s="45"/>
    </row>
    <row r="307" spans="1:6" ht="15.95" customHeight="1" x14ac:dyDescent="0.25">
      <c r="A307" s="110" t="s">
        <v>228</v>
      </c>
      <c r="B307" s="120" t="s">
        <v>562</v>
      </c>
      <c r="C307" s="117" t="s">
        <v>235</v>
      </c>
      <c r="D307" s="118" t="s">
        <v>8</v>
      </c>
      <c r="E307" s="89">
        <v>0</v>
      </c>
      <c r="F307" s="45"/>
    </row>
    <row r="308" spans="1:6" ht="15.95" customHeight="1" x14ac:dyDescent="0.25">
      <c r="A308" s="110" t="s">
        <v>229</v>
      </c>
      <c r="B308" s="120" t="s">
        <v>563</v>
      </c>
      <c r="C308" s="117" t="s">
        <v>82</v>
      </c>
      <c r="D308" s="118" t="s">
        <v>13</v>
      </c>
      <c r="E308" s="89">
        <v>0</v>
      </c>
      <c r="F308" s="45"/>
    </row>
    <row r="309" spans="1:6" ht="15.95" customHeight="1" x14ac:dyDescent="0.25">
      <c r="A309" s="110" t="s">
        <v>230</v>
      </c>
      <c r="B309" s="120" t="s">
        <v>564</v>
      </c>
      <c r="C309" s="117" t="s">
        <v>235</v>
      </c>
      <c r="D309" s="118" t="s">
        <v>281</v>
      </c>
      <c r="E309" s="89">
        <v>0</v>
      </c>
      <c r="F309" s="45"/>
    </row>
    <row r="310" spans="1:6" ht="15.95" customHeight="1" x14ac:dyDescent="0.25">
      <c r="A310" s="110"/>
      <c r="B310" s="120"/>
      <c r="C310" s="117"/>
      <c r="D310" s="118"/>
      <c r="E310" s="89"/>
      <c r="F310" s="45"/>
    </row>
    <row r="311" spans="1:6" ht="15.95" customHeight="1" x14ac:dyDescent="0.25">
      <c r="A311" s="110" t="s">
        <v>59</v>
      </c>
      <c r="B311" s="110" t="s">
        <v>17</v>
      </c>
      <c r="C311" s="107"/>
      <c r="D311" s="111"/>
      <c r="E311" s="89"/>
      <c r="F311" s="45"/>
    </row>
    <row r="312" spans="1:6" ht="15.95" customHeight="1" x14ac:dyDescent="0.25">
      <c r="A312" s="110"/>
      <c r="B312" s="110" t="s">
        <v>216</v>
      </c>
      <c r="C312" s="107" t="s">
        <v>82</v>
      </c>
      <c r="D312" s="111" t="s">
        <v>377</v>
      </c>
      <c r="E312" s="89">
        <v>0</v>
      </c>
      <c r="F312" s="45"/>
    </row>
    <row r="313" spans="1:6" ht="15.95" customHeight="1" x14ac:dyDescent="0.25">
      <c r="A313" s="110"/>
      <c r="B313" s="110" t="s">
        <v>391</v>
      </c>
      <c r="C313" s="107" t="s">
        <v>82</v>
      </c>
      <c r="D313" s="111" t="s">
        <v>13</v>
      </c>
      <c r="E313" s="89">
        <v>0</v>
      </c>
      <c r="F313" s="45"/>
    </row>
    <row r="314" spans="1:6" ht="15.95" customHeight="1" x14ac:dyDescent="0.25">
      <c r="A314" s="110"/>
      <c r="B314" s="110" t="s">
        <v>392</v>
      </c>
      <c r="C314" s="107" t="s">
        <v>82</v>
      </c>
      <c r="D314" s="111" t="s">
        <v>13</v>
      </c>
      <c r="E314" s="89">
        <v>0</v>
      </c>
      <c r="F314" s="45"/>
    </row>
    <row r="315" spans="1:6" ht="15.95" customHeight="1" x14ac:dyDescent="0.25">
      <c r="A315" s="110"/>
      <c r="B315" s="110" t="s">
        <v>393</v>
      </c>
      <c r="C315" s="107" t="s">
        <v>82</v>
      </c>
      <c r="D315" s="111" t="s">
        <v>8</v>
      </c>
      <c r="E315" s="89">
        <v>0</v>
      </c>
      <c r="F315" s="45"/>
    </row>
    <row r="316" spans="1:6" ht="15.95" customHeight="1" x14ac:dyDescent="0.25">
      <c r="A316" s="110"/>
      <c r="B316" s="110" t="s">
        <v>217</v>
      </c>
      <c r="C316" s="107" t="s">
        <v>82</v>
      </c>
      <c r="D316" s="111" t="s">
        <v>8</v>
      </c>
      <c r="E316" s="89">
        <v>0</v>
      </c>
      <c r="F316" s="45"/>
    </row>
    <row r="317" spans="1:6" ht="15.95" customHeight="1" x14ac:dyDescent="0.25">
      <c r="A317" s="110"/>
      <c r="B317" s="110" t="s">
        <v>18</v>
      </c>
      <c r="C317" s="107" t="s">
        <v>82</v>
      </c>
      <c r="D317" s="111" t="s">
        <v>8</v>
      </c>
      <c r="E317" s="89">
        <v>0</v>
      </c>
      <c r="F317" s="45"/>
    </row>
    <row r="318" spans="1:6" ht="15.95" customHeight="1" x14ac:dyDescent="0.25">
      <c r="A318" s="110"/>
      <c r="B318" s="110" t="s">
        <v>464</v>
      </c>
      <c r="C318" s="107" t="s">
        <v>82</v>
      </c>
      <c r="D318" s="111" t="s">
        <v>11</v>
      </c>
      <c r="E318" s="89">
        <v>0</v>
      </c>
      <c r="F318" s="45"/>
    </row>
    <row r="319" spans="1:6" ht="15.95" customHeight="1" x14ac:dyDescent="0.25">
      <c r="A319" s="110"/>
      <c r="B319" s="110" t="s">
        <v>394</v>
      </c>
      <c r="C319" s="107" t="s">
        <v>82</v>
      </c>
      <c r="D319" s="111" t="s">
        <v>8</v>
      </c>
      <c r="E319" s="89">
        <v>0</v>
      </c>
      <c r="F319" s="45"/>
    </row>
    <row r="320" spans="1:6" ht="15.95" customHeight="1" x14ac:dyDescent="0.25">
      <c r="A320" s="110"/>
      <c r="B320" s="110" t="s">
        <v>19</v>
      </c>
      <c r="C320" s="107" t="s">
        <v>82</v>
      </c>
      <c r="D320" s="111" t="s">
        <v>8</v>
      </c>
      <c r="E320" s="89">
        <v>0</v>
      </c>
      <c r="F320" s="45"/>
    </row>
    <row r="321" spans="1:6" ht="15.95" customHeight="1" x14ac:dyDescent="0.25">
      <c r="A321" s="110"/>
      <c r="B321" s="110" t="s">
        <v>395</v>
      </c>
      <c r="C321" s="107" t="s">
        <v>138</v>
      </c>
      <c r="D321" s="111" t="s">
        <v>13</v>
      </c>
      <c r="E321" s="89">
        <v>0</v>
      </c>
      <c r="F321" s="45"/>
    </row>
    <row r="322" spans="1:6" ht="15.95" customHeight="1" x14ac:dyDescent="0.25">
      <c r="A322" s="110"/>
      <c r="B322" s="110" t="s">
        <v>396</v>
      </c>
      <c r="C322" s="107" t="s">
        <v>249</v>
      </c>
      <c r="D322" s="111" t="s">
        <v>13</v>
      </c>
      <c r="E322" s="89">
        <v>0</v>
      </c>
      <c r="F322" s="45"/>
    </row>
    <row r="323" spans="1:6" ht="15.95" customHeight="1" x14ac:dyDescent="0.25">
      <c r="A323" s="110"/>
      <c r="B323" s="110" t="s">
        <v>397</v>
      </c>
      <c r="C323" s="107" t="s">
        <v>199</v>
      </c>
      <c r="D323" s="111" t="s">
        <v>13</v>
      </c>
      <c r="E323" s="89">
        <v>0</v>
      </c>
      <c r="F323" s="45"/>
    </row>
    <row r="324" spans="1:6" ht="15.95" customHeight="1" x14ac:dyDescent="0.25">
      <c r="A324" s="110"/>
      <c r="B324" s="110" t="s">
        <v>398</v>
      </c>
      <c r="C324" s="107" t="s">
        <v>82</v>
      </c>
      <c r="D324" s="111" t="s">
        <v>13</v>
      </c>
      <c r="E324" s="89">
        <v>0</v>
      </c>
      <c r="F324" s="45"/>
    </row>
    <row r="325" spans="1:6" ht="15.95" customHeight="1" x14ac:dyDescent="0.25">
      <c r="A325" s="110" t="s">
        <v>381</v>
      </c>
      <c r="B325" s="110" t="s">
        <v>567</v>
      </c>
      <c r="C325" s="107" t="s">
        <v>138</v>
      </c>
      <c r="D325" s="111" t="s">
        <v>12</v>
      </c>
      <c r="E325" s="89">
        <v>0</v>
      </c>
      <c r="F325" s="45"/>
    </row>
    <row r="326" spans="1:6" ht="15.95" customHeight="1" x14ac:dyDescent="0.25">
      <c r="A326" s="110"/>
      <c r="B326" s="110" t="s">
        <v>20</v>
      </c>
      <c r="C326" s="107" t="s">
        <v>82</v>
      </c>
      <c r="D326" s="111" t="s">
        <v>13</v>
      </c>
      <c r="E326" s="89">
        <v>0</v>
      </c>
      <c r="F326" s="45"/>
    </row>
    <row r="327" spans="1:6" ht="15.95" customHeight="1" x14ac:dyDescent="0.25">
      <c r="A327" s="110"/>
      <c r="B327" s="110" t="s">
        <v>19</v>
      </c>
      <c r="C327" s="107" t="s">
        <v>82</v>
      </c>
      <c r="D327" s="111" t="s">
        <v>8</v>
      </c>
      <c r="E327" s="89">
        <v>0</v>
      </c>
      <c r="F327" s="45"/>
    </row>
    <row r="328" spans="1:6" ht="15.95" customHeight="1" x14ac:dyDescent="0.25">
      <c r="A328" s="110"/>
      <c r="B328" s="110" t="s">
        <v>20</v>
      </c>
      <c r="C328" s="107" t="s">
        <v>82</v>
      </c>
      <c r="D328" s="111" t="s">
        <v>8</v>
      </c>
      <c r="E328" s="89">
        <v>0</v>
      </c>
      <c r="F328" s="45"/>
    </row>
    <row r="329" spans="1:6" ht="15.95" customHeight="1" x14ac:dyDescent="0.25">
      <c r="A329" s="110"/>
      <c r="B329" s="110" t="s">
        <v>22</v>
      </c>
      <c r="C329" s="107" t="s">
        <v>82</v>
      </c>
      <c r="D329" s="111" t="s">
        <v>13</v>
      </c>
      <c r="E329" s="89">
        <v>0</v>
      </c>
      <c r="F329" s="45"/>
    </row>
    <row r="330" spans="1:6" ht="15.95" customHeight="1" x14ac:dyDescent="0.25">
      <c r="A330" s="110"/>
      <c r="B330" s="110" t="s">
        <v>23</v>
      </c>
      <c r="C330" s="107" t="s">
        <v>82</v>
      </c>
      <c r="D330" s="111" t="s">
        <v>13</v>
      </c>
      <c r="E330" s="89">
        <v>0</v>
      </c>
      <c r="F330" s="45"/>
    </row>
    <row r="331" spans="1:6" ht="15.95" customHeight="1" x14ac:dyDescent="0.25">
      <c r="A331" s="110"/>
      <c r="B331" s="110" t="s">
        <v>462</v>
      </c>
      <c r="C331" s="107" t="s">
        <v>82</v>
      </c>
      <c r="D331" s="111" t="s">
        <v>11</v>
      </c>
      <c r="E331" s="89">
        <v>0</v>
      </c>
      <c r="F331" s="45"/>
    </row>
    <row r="332" spans="1:6" ht="15.95" customHeight="1" x14ac:dyDescent="0.25">
      <c r="A332" s="110"/>
      <c r="B332" s="110" t="s">
        <v>461</v>
      </c>
      <c r="C332" s="107" t="s">
        <v>82</v>
      </c>
      <c r="D332" s="111" t="s">
        <v>8</v>
      </c>
      <c r="E332" s="89">
        <v>0</v>
      </c>
      <c r="F332" s="45"/>
    </row>
    <row r="333" spans="1:6" ht="15.95" customHeight="1" x14ac:dyDescent="0.25">
      <c r="A333" s="110"/>
      <c r="B333" s="110" t="s">
        <v>466</v>
      </c>
      <c r="C333" s="107" t="s">
        <v>82</v>
      </c>
      <c r="D333" s="111" t="s">
        <v>11</v>
      </c>
      <c r="E333" s="89">
        <v>0</v>
      </c>
      <c r="F333" s="45"/>
    </row>
    <row r="334" spans="1:6" ht="15.95" customHeight="1" x14ac:dyDescent="0.25">
      <c r="A334" s="110" t="s">
        <v>378</v>
      </c>
      <c r="B334" s="110" t="s">
        <v>537</v>
      </c>
      <c r="C334" s="107" t="s">
        <v>82</v>
      </c>
      <c r="D334" s="111" t="s">
        <v>505</v>
      </c>
      <c r="E334" s="89">
        <v>0</v>
      </c>
      <c r="F334" s="45"/>
    </row>
    <row r="335" spans="1:6" ht="15.95" customHeight="1" x14ac:dyDescent="0.25">
      <c r="A335" s="110" t="s">
        <v>565</v>
      </c>
      <c r="B335" s="110" t="s">
        <v>538</v>
      </c>
      <c r="C335" s="107" t="s">
        <v>235</v>
      </c>
      <c r="D335" s="111" t="s">
        <v>281</v>
      </c>
      <c r="E335" s="89">
        <v>0</v>
      </c>
      <c r="F335" s="45"/>
    </row>
    <row r="336" spans="1:6" ht="15.95" customHeight="1" x14ac:dyDescent="0.25">
      <c r="A336" s="110" t="s">
        <v>566</v>
      </c>
      <c r="B336" s="155" t="s">
        <v>539</v>
      </c>
      <c r="C336" s="107" t="s">
        <v>235</v>
      </c>
      <c r="D336" s="111" t="s">
        <v>281</v>
      </c>
      <c r="E336" s="89">
        <v>0</v>
      </c>
      <c r="F336" s="45"/>
    </row>
    <row r="337" spans="1:6" ht="15.95" customHeight="1" x14ac:dyDescent="0.25">
      <c r="A337" s="110" t="s">
        <v>379</v>
      </c>
      <c r="B337" s="156" t="s">
        <v>540</v>
      </c>
      <c r="C337" s="107" t="s">
        <v>82</v>
      </c>
      <c r="D337" s="111" t="s">
        <v>13</v>
      </c>
      <c r="E337" s="89">
        <v>0</v>
      </c>
      <c r="F337" s="45"/>
    </row>
    <row r="338" spans="1:6" ht="15.95" customHeight="1" x14ac:dyDescent="0.25">
      <c r="A338" s="110"/>
      <c r="B338" s="110"/>
      <c r="C338" s="107"/>
      <c r="D338" s="111"/>
      <c r="E338" s="89"/>
      <c r="F338" s="45"/>
    </row>
    <row r="339" spans="1:6" ht="15.95" customHeight="1" x14ac:dyDescent="0.25">
      <c r="A339" s="110"/>
      <c r="B339" s="110"/>
      <c r="C339" s="107"/>
      <c r="D339" s="111"/>
      <c r="E339" s="89"/>
      <c r="F339" s="45"/>
    </row>
    <row r="340" spans="1:6" ht="15.95" customHeight="1" x14ac:dyDescent="0.25">
      <c r="A340" s="110"/>
      <c r="B340" s="110" t="s">
        <v>21</v>
      </c>
      <c r="C340" s="107"/>
      <c r="D340" s="111"/>
      <c r="E340" s="89"/>
      <c r="F340" s="45"/>
    </row>
    <row r="341" spans="1:6" ht="15.95" customHeight="1" x14ac:dyDescent="0.25">
      <c r="A341" s="110"/>
      <c r="B341" s="110" t="s">
        <v>89</v>
      </c>
      <c r="C341" s="107" t="s">
        <v>235</v>
      </c>
      <c r="D341" s="111" t="s">
        <v>8</v>
      </c>
      <c r="E341" s="89">
        <v>0</v>
      </c>
      <c r="F341" s="45"/>
    </row>
    <row r="342" spans="1:6" ht="15.95" customHeight="1" x14ac:dyDescent="0.25">
      <c r="A342" s="110"/>
      <c r="B342" s="110" t="s">
        <v>399</v>
      </c>
      <c r="C342" s="107" t="s">
        <v>82</v>
      </c>
      <c r="D342" s="111" t="s">
        <v>13</v>
      </c>
      <c r="E342" s="89">
        <v>0</v>
      </c>
      <c r="F342" s="45"/>
    </row>
    <row r="343" spans="1:6" ht="15.95" customHeight="1" x14ac:dyDescent="0.25">
      <c r="A343" s="110"/>
      <c r="B343" s="110"/>
      <c r="C343" s="107"/>
      <c r="D343" s="111"/>
      <c r="E343" s="89"/>
      <c r="F343" s="45"/>
    </row>
    <row r="344" spans="1:6" ht="15.95" customHeight="1" x14ac:dyDescent="0.25">
      <c r="A344" s="110" t="s">
        <v>405</v>
      </c>
      <c r="B344" s="110" t="s">
        <v>406</v>
      </c>
      <c r="C344" s="107"/>
      <c r="D344" s="111"/>
      <c r="E344" s="89"/>
      <c r="F344" s="45"/>
    </row>
    <row r="345" spans="1:6" ht="15.95" customHeight="1" x14ac:dyDescent="0.25">
      <c r="A345" s="110" t="s">
        <v>407</v>
      </c>
      <c r="B345" s="110" t="s">
        <v>536</v>
      </c>
      <c r="C345" s="107" t="s">
        <v>82</v>
      </c>
      <c r="D345" s="111" t="s">
        <v>8</v>
      </c>
      <c r="E345" s="89">
        <v>25000</v>
      </c>
      <c r="F345" s="45"/>
    </row>
    <row r="346" spans="1:6" ht="15.95" customHeight="1" x14ac:dyDescent="0.25">
      <c r="A346" s="110"/>
      <c r="B346" s="110"/>
      <c r="C346" s="107"/>
      <c r="D346" s="111"/>
      <c r="E346" s="89"/>
      <c r="F346" s="45"/>
    </row>
    <row r="347" spans="1:6" ht="15.95" customHeight="1" x14ac:dyDescent="0.25">
      <c r="A347" s="110"/>
      <c r="B347" s="110"/>
      <c r="C347" s="107"/>
      <c r="D347" s="111"/>
      <c r="E347" s="89"/>
      <c r="F347" s="45"/>
    </row>
    <row r="348" spans="1:6" ht="15.95" customHeight="1" x14ac:dyDescent="0.25">
      <c r="A348" s="110">
        <v>99</v>
      </c>
      <c r="B348" s="110" t="s">
        <v>410</v>
      </c>
      <c r="C348" s="107"/>
      <c r="D348" s="111"/>
      <c r="E348" s="89"/>
      <c r="F348" s="45" t="s">
        <v>258</v>
      </c>
    </row>
    <row r="349" spans="1:6" ht="15.95" customHeight="1" x14ac:dyDescent="0.25">
      <c r="A349" s="110" t="s">
        <v>414</v>
      </c>
      <c r="B349" s="121" t="s">
        <v>413</v>
      </c>
      <c r="C349" s="107" t="s">
        <v>82</v>
      </c>
      <c r="D349" s="111" t="s">
        <v>82</v>
      </c>
      <c r="E349" s="89"/>
      <c r="F349" s="45"/>
    </row>
    <row r="350" spans="1:6" ht="15.95" customHeight="1" x14ac:dyDescent="0.25">
      <c r="A350" s="110" t="s">
        <v>432</v>
      </c>
      <c r="B350" s="121" t="s">
        <v>431</v>
      </c>
      <c r="C350" s="107" t="s">
        <v>82</v>
      </c>
      <c r="D350" s="111" t="s">
        <v>82</v>
      </c>
      <c r="E350" s="89"/>
      <c r="F350" s="45"/>
    </row>
    <row r="351" spans="1:6" ht="15.95" customHeight="1" x14ac:dyDescent="0.25">
      <c r="A351" s="110" t="s">
        <v>433</v>
      </c>
      <c r="B351" s="121" t="s">
        <v>267</v>
      </c>
      <c r="C351" s="107" t="s">
        <v>266</v>
      </c>
      <c r="D351" s="111" t="s">
        <v>8</v>
      </c>
      <c r="E351" s="89">
        <v>1</v>
      </c>
      <c r="F351" s="45"/>
    </row>
    <row r="352" spans="1:6" ht="15.95" customHeight="1" x14ac:dyDescent="0.25">
      <c r="A352" s="110" t="s">
        <v>434</v>
      </c>
      <c r="B352" s="121" t="s">
        <v>267</v>
      </c>
      <c r="C352" s="107" t="s">
        <v>266</v>
      </c>
      <c r="D352" s="111" t="s">
        <v>8</v>
      </c>
      <c r="E352" s="89">
        <v>1</v>
      </c>
      <c r="F352" s="45"/>
    </row>
    <row r="353" spans="1:6" ht="15.95" customHeight="1" x14ac:dyDescent="0.25">
      <c r="A353" s="110" t="s">
        <v>435</v>
      </c>
      <c r="B353" s="121" t="s">
        <v>267</v>
      </c>
      <c r="C353" s="107" t="s">
        <v>266</v>
      </c>
      <c r="D353" s="111" t="s">
        <v>8</v>
      </c>
      <c r="E353" s="89">
        <v>1</v>
      </c>
      <c r="F353" s="45"/>
    </row>
    <row r="354" spans="1:6" ht="15.95" customHeight="1" x14ac:dyDescent="0.25">
      <c r="A354" s="110" t="s">
        <v>436</v>
      </c>
      <c r="B354" s="121" t="s">
        <v>267</v>
      </c>
      <c r="C354" s="107" t="s">
        <v>266</v>
      </c>
      <c r="D354" s="111" t="s">
        <v>8</v>
      </c>
      <c r="E354" s="89">
        <v>1</v>
      </c>
      <c r="F354" s="45"/>
    </row>
    <row r="355" spans="1:6" ht="15.95" customHeight="1" x14ac:dyDescent="0.25">
      <c r="A355" s="110" t="s">
        <v>437</v>
      </c>
      <c r="B355" s="121" t="s">
        <v>267</v>
      </c>
      <c r="C355" s="107" t="s">
        <v>266</v>
      </c>
      <c r="D355" s="111" t="s">
        <v>8</v>
      </c>
      <c r="E355" s="89">
        <v>1</v>
      </c>
      <c r="F355" s="45"/>
    </row>
    <row r="356" spans="1:6" ht="15.95" customHeight="1" x14ac:dyDescent="0.25">
      <c r="A356" s="110" t="s">
        <v>438</v>
      </c>
      <c r="B356" s="121" t="s">
        <v>267</v>
      </c>
      <c r="C356" s="107" t="s">
        <v>266</v>
      </c>
      <c r="D356" s="111" t="s">
        <v>8</v>
      </c>
      <c r="E356" s="89">
        <v>1</v>
      </c>
      <c r="F356" s="45"/>
    </row>
    <row r="357" spans="1:6" ht="15.95" customHeight="1" x14ac:dyDescent="0.25">
      <c r="A357" s="110" t="s">
        <v>439</v>
      </c>
      <c r="B357" s="121" t="s">
        <v>267</v>
      </c>
      <c r="C357" s="107" t="s">
        <v>266</v>
      </c>
      <c r="D357" s="111" t="s">
        <v>8</v>
      </c>
      <c r="E357" s="89">
        <v>1</v>
      </c>
      <c r="F357" s="45"/>
    </row>
    <row r="358" spans="1:6" ht="15.95" customHeight="1" x14ac:dyDescent="0.25">
      <c r="A358" s="110" t="s">
        <v>440</v>
      </c>
      <c r="B358" s="121" t="s">
        <v>267</v>
      </c>
      <c r="C358" s="107" t="s">
        <v>266</v>
      </c>
      <c r="D358" s="111" t="s">
        <v>8</v>
      </c>
      <c r="E358" s="89">
        <v>1</v>
      </c>
      <c r="F358" s="45"/>
    </row>
    <row r="359" spans="1:6" ht="15.95" customHeight="1" x14ac:dyDescent="0.25">
      <c r="A359" s="110" t="s">
        <v>441</v>
      </c>
      <c r="B359" s="121" t="s">
        <v>267</v>
      </c>
      <c r="C359" s="107" t="s">
        <v>266</v>
      </c>
      <c r="D359" s="111" t="s">
        <v>8</v>
      </c>
      <c r="E359" s="89">
        <v>1</v>
      </c>
      <c r="F359" s="45"/>
    </row>
    <row r="360" spans="1:6" ht="15.95" customHeight="1" x14ac:dyDescent="0.25">
      <c r="A360" s="110" t="s">
        <v>442</v>
      </c>
      <c r="B360" s="121" t="s">
        <v>267</v>
      </c>
      <c r="C360" s="107" t="s">
        <v>266</v>
      </c>
      <c r="D360" s="111" t="s">
        <v>8</v>
      </c>
      <c r="E360" s="89">
        <v>1</v>
      </c>
      <c r="F360" s="45"/>
    </row>
    <row r="361" spans="1:6" ht="15.95" customHeight="1" x14ac:dyDescent="0.25">
      <c r="A361" s="110" t="s">
        <v>443</v>
      </c>
      <c r="B361" s="121" t="s">
        <v>267</v>
      </c>
      <c r="C361" s="107" t="s">
        <v>266</v>
      </c>
      <c r="D361" s="111" t="s">
        <v>8</v>
      </c>
      <c r="E361" s="89">
        <v>1</v>
      </c>
      <c r="F361" s="45"/>
    </row>
    <row r="362" spans="1:6" ht="15.95" customHeight="1" x14ac:dyDescent="0.25">
      <c r="A362" s="110" t="s">
        <v>444</v>
      </c>
      <c r="B362" s="121" t="s">
        <v>267</v>
      </c>
      <c r="C362" s="107" t="s">
        <v>266</v>
      </c>
      <c r="D362" s="111" t="s">
        <v>8</v>
      </c>
      <c r="E362" s="89">
        <v>1</v>
      </c>
      <c r="F362" s="45"/>
    </row>
    <row r="363" spans="1:6" ht="15.95" customHeight="1" x14ac:dyDescent="0.25">
      <c r="A363" s="110" t="s">
        <v>445</v>
      </c>
      <c r="B363" s="121" t="s">
        <v>267</v>
      </c>
      <c r="C363" s="107" t="s">
        <v>266</v>
      </c>
      <c r="D363" s="111" t="s">
        <v>8</v>
      </c>
      <c r="E363" s="89">
        <v>1</v>
      </c>
      <c r="F363" s="45"/>
    </row>
    <row r="364" spans="1:6" ht="15.95" customHeight="1" x14ac:dyDescent="0.25">
      <c r="A364" s="110" t="s">
        <v>446</v>
      </c>
      <c r="B364" s="121" t="s">
        <v>267</v>
      </c>
      <c r="C364" s="107" t="s">
        <v>266</v>
      </c>
      <c r="D364" s="111" t="s">
        <v>8</v>
      </c>
      <c r="E364" s="89">
        <v>1</v>
      </c>
      <c r="F364" s="45"/>
    </row>
    <row r="365" spans="1:6" ht="15.95" customHeight="1" x14ac:dyDescent="0.25">
      <c r="A365" s="110" t="s">
        <v>447</v>
      </c>
      <c r="B365" s="121" t="s">
        <v>267</v>
      </c>
      <c r="C365" s="107" t="s">
        <v>266</v>
      </c>
      <c r="D365" s="111" t="s">
        <v>8</v>
      </c>
      <c r="E365" s="89">
        <v>1</v>
      </c>
      <c r="F365" s="45"/>
    </row>
    <row r="366" spans="1:6" ht="15.95" customHeight="1" x14ac:dyDescent="0.25">
      <c r="A366" s="110" t="s">
        <v>448</v>
      </c>
      <c r="B366" s="121" t="s">
        <v>267</v>
      </c>
      <c r="C366" s="107" t="s">
        <v>266</v>
      </c>
      <c r="D366" s="111" t="s">
        <v>8</v>
      </c>
      <c r="E366" s="89">
        <v>1</v>
      </c>
      <c r="F366" s="45"/>
    </row>
    <row r="367" spans="1:6" ht="15.95" customHeight="1" x14ac:dyDescent="0.25">
      <c r="A367" s="110" t="s">
        <v>449</v>
      </c>
      <c r="B367" s="121" t="s">
        <v>267</v>
      </c>
      <c r="C367" s="107" t="s">
        <v>266</v>
      </c>
      <c r="D367" s="111" t="s">
        <v>8</v>
      </c>
      <c r="E367" s="89">
        <v>1</v>
      </c>
      <c r="F367" s="45"/>
    </row>
    <row r="368" spans="1:6" ht="15.95" customHeight="1" x14ac:dyDescent="0.25">
      <c r="A368" s="110" t="s">
        <v>450</v>
      </c>
      <c r="B368" s="121" t="s">
        <v>267</v>
      </c>
      <c r="C368" s="107" t="s">
        <v>266</v>
      </c>
      <c r="D368" s="111" t="s">
        <v>8</v>
      </c>
      <c r="E368" s="89">
        <v>1</v>
      </c>
      <c r="F368" s="45"/>
    </row>
    <row r="369" spans="1:6" ht="15.95" customHeight="1" x14ac:dyDescent="0.25">
      <c r="A369" s="110" t="s">
        <v>451</v>
      </c>
      <c r="B369" s="121" t="s">
        <v>267</v>
      </c>
      <c r="C369" s="107" t="s">
        <v>266</v>
      </c>
      <c r="D369" s="111" t="s">
        <v>8</v>
      </c>
      <c r="E369" s="89">
        <v>1</v>
      </c>
      <c r="F369" s="45"/>
    </row>
    <row r="370" spans="1:6" ht="15.95" customHeight="1" x14ac:dyDescent="0.25">
      <c r="A370" s="110" t="s">
        <v>452</v>
      </c>
      <c r="B370" s="121" t="s">
        <v>267</v>
      </c>
      <c r="C370" s="107" t="s">
        <v>266</v>
      </c>
      <c r="D370" s="111" t="s">
        <v>8</v>
      </c>
      <c r="E370" s="89">
        <v>1</v>
      </c>
      <c r="F370" s="45"/>
    </row>
    <row r="371" spans="1:6" ht="15.95" customHeight="1" x14ac:dyDescent="0.25">
      <c r="A371" s="110" t="s">
        <v>453</v>
      </c>
      <c r="B371" s="121" t="s">
        <v>267</v>
      </c>
      <c r="C371" s="107" t="s">
        <v>266</v>
      </c>
      <c r="D371" s="111" t="s">
        <v>8</v>
      </c>
      <c r="E371" s="89">
        <v>1</v>
      </c>
      <c r="F371" s="45"/>
    </row>
    <row r="372" spans="1:6" ht="15.95" customHeight="1" x14ac:dyDescent="0.25">
      <c r="A372" s="110" t="s">
        <v>454</v>
      </c>
      <c r="B372" s="121" t="s">
        <v>267</v>
      </c>
      <c r="C372" s="107" t="s">
        <v>266</v>
      </c>
      <c r="D372" s="111" t="s">
        <v>8</v>
      </c>
      <c r="E372" s="89">
        <v>1</v>
      </c>
      <c r="F372" s="45"/>
    </row>
    <row r="373" spans="1:6" ht="15.95" customHeight="1" x14ac:dyDescent="0.25">
      <c r="A373" s="110" t="s">
        <v>455</v>
      </c>
      <c r="B373" s="121" t="s">
        <v>267</v>
      </c>
      <c r="C373" s="107" t="s">
        <v>266</v>
      </c>
      <c r="D373" s="111" t="s">
        <v>8</v>
      </c>
      <c r="E373" s="89">
        <v>1</v>
      </c>
      <c r="F373" s="45"/>
    </row>
    <row r="374" spans="1:6" ht="15.95" customHeight="1" x14ac:dyDescent="0.25">
      <c r="A374" s="110" t="s">
        <v>456</v>
      </c>
      <c r="B374" s="121" t="s">
        <v>267</v>
      </c>
      <c r="C374" s="107" t="s">
        <v>266</v>
      </c>
      <c r="D374" s="111" t="s">
        <v>8</v>
      </c>
      <c r="E374" s="89">
        <v>1</v>
      </c>
      <c r="F374" s="45"/>
    </row>
    <row r="375" spans="1:6" ht="15.95" customHeight="1" x14ac:dyDescent="0.25">
      <c r="A375" s="110" t="s">
        <v>457</v>
      </c>
      <c r="B375" s="121" t="s">
        <v>267</v>
      </c>
      <c r="C375" s="107" t="s">
        <v>266</v>
      </c>
      <c r="D375" s="111" t="s">
        <v>8</v>
      </c>
      <c r="E375" s="89">
        <v>1</v>
      </c>
      <c r="F375" s="45"/>
    </row>
    <row r="376" spans="1:6" ht="15.95" customHeight="1" x14ac:dyDescent="0.25">
      <c r="A376" s="110" t="s">
        <v>458</v>
      </c>
      <c r="B376" s="121" t="s">
        <v>267</v>
      </c>
      <c r="C376" s="107" t="s">
        <v>266</v>
      </c>
      <c r="D376" s="111" t="s">
        <v>8</v>
      </c>
      <c r="E376" s="89">
        <v>1</v>
      </c>
      <c r="F376" s="45"/>
    </row>
    <row r="377" spans="1:6" ht="15.95" customHeight="1" x14ac:dyDescent="0.25">
      <c r="A377" s="110" t="s">
        <v>459</v>
      </c>
      <c r="B377" s="121" t="s">
        <v>267</v>
      </c>
      <c r="C377" s="107" t="s">
        <v>266</v>
      </c>
      <c r="D377" s="111" t="s">
        <v>8</v>
      </c>
      <c r="E377" s="89">
        <v>1</v>
      </c>
      <c r="F377" s="45"/>
    </row>
    <row r="378" spans="1:6" ht="15.95" customHeight="1" x14ac:dyDescent="0.25">
      <c r="A378" s="110" t="s">
        <v>460</v>
      </c>
      <c r="B378" s="121" t="s">
        <v>267</v>
      </c>
      <c r="C378" s="107" t="s">
        <v>266</v>
      </c>
      <c r="D378" s="111" t="s">
        <v>8</v>
      </c>
      <c r="E378" s="89">
        <v>1</v>
      </c>
      <c r="F378" s="45"/>
    </row>
    <row r="379" spans="1:6" ht="15.95" customHeight="1" x14ac:dyDescent="0.25">
      <c r="A379" s="110" t="s">
        <v>266</v>
      </c>
      <c r="B379" s="121"/>
      <c r="C379" s="107" t="s">
        <v>266</v>
      </c>
      <c r="D379" s="111" t="s">
        <v>8</v>
      </c>
      <c r="E379" s="89">
        <v>1</v>
      </c>
      <c r="F379" s="45"/>
    </row>
    <row r="380" spans="1:6" ht="15.95" customHeight="1" x14ac:dyDescent="0.25">
      <c r="A380" s="110"/>
      <c r="B380" s="121"/>
      <c r="C380" s="107"/>
      <c r="D380" s="111"/>
      <c r="E380" s="89"/>
      <c r="F380" s="45"/>
    </row>
    <row r="381" spans="1:6" ht="15.75" customHeight="1" x14ac:dyDescent="0.25">
      <c r="A381" s="110"/>
      <c r="B381" s="121"/>
      <c r="C381" s="107"/>
      <c r="D381" s="111"/>
      <c r="E381" s="89"/>
      <c r="F381" s="45" t="s">
        <v>258</v>
      </c>
    </row>
    <row r="382" spans="1:6" ht="15.95" customHeight="1" x14ac:dyDescent="0.25">
      <c r="A382" s="110" t="s">
        <v>268</v>
      </c>
      <c r="B382" s="121" t="s">
        <v>272</v>
      </c>
      <c r="C382" s="107" t="s">
        <v>235</v>
      </c>
      <c r="D382" s="111" t="s">
        <v>275</v>
      </c>
      <c r="E382" s="98">
        <v>0</v>
      </c>
      <c r="F382" s="45"/>
    </row>
    <row r="383" spans="1:6" ht="15.95" customHeight="1" x14ac:dyDescent="0.25">
      <c r="A383" s="110" t="s">
        <v>269</v>
      </c>
      <c r="B383" s="121" t="s">
        <v>402</v>
      </c>
      <c r="C383" s="107" t="s">
        <v>235</v>
      </c>
      <c r="D383" s="111" t="s">
        <v>275</v>
      </c>
      <c r="E383" s="98">
        <v>0</v>
      </c>
      <c r="F383" s="45"/>
    </row>
    <row r="384" spans="1:6" ht="15.95" customHeight="1" x14ac:dyDescent="0.25">
      <c r="A384" s="110" t="s">
        <v>270</v>
      </c>
      <c r="B384" s="121" t="s">
        <v>403</v>
      </c>
      <c r="C384" s="107" t="s">
        <v>235</v>
      </c>
      <c r="D384" s="111" t="s">
        <v>275</v>
      </c>
      <c r="E384" s="98">
        <v>0</v>
      </c>
      <c r="F384" s="45"/>
    </row>
    <row r="385" spans="1:6" ht="15.95" customHeight="1" x14ac:dyDescent="0.25">
      <c r="A385" s="110" t="s">
        <v>271</v>
      </c>
      <c r="B385" s="121" t="s">
        <v>404</v>
      </c>
      <c r="C385" s="107" t="s">
        <v>235</v>
      </c>
      <c r="D385" s="111" t="s">
        <v>275</v>
      </c>
      <c r="E385" s="98">
        <v>0</v>
      </c>
      <c r="F385" s="45"/>
    </row>
    <row r="386" spans="1:6" ht="15.95" customHeight="1" thickBot="1" x14ac:dyDescent="0.3">
      <c r="A386" s="110"/>
      <c r="B386" s="121"/>
      <c r="C386" s="107"/>
      <c r="D386" s="111"/>
      <c r="E386" s="98"/>
      <c r="F386" s="45"/>
    </row>
    <row r="387" spans="1:6" ht="15.75" customHeight="1" thickTop="1" thickBot="1" x14ac:dyDescent="0.3">
      <c r="A387" s="72" t="str" cm="1">
        <f t="array" aca="1" ref="A387" ca="1">CONCATENATE("Overzicht ",RIGHT(CELL("bestandsnaam",$A$1),LEN(CELL("bestandsnaam",$A$1))-SEARCH("]",CELL("bestandsnaam",$A$1))))</f>
        <v>Overzicht Tarieven</v>
      </c>
      <c r="B387" s="50"/>
      <c r="C387" s="50"/>
      <c r="D387" s="96"/>
      <c r="E387" s="90"/>
      <c r="F387" s="127"/>
    </row>
  </sheetData>
  <sheetProtection algorithmName="SHA-512" hashValue="CaGeNoM4qiuQ+dVK3q5J2mN56gQ+R06UAjBN6ezBlLa2K9MivnRcQb2VJTN1DOT53NEvRBXOev+TAHHMj5ZsrQ==" saltValue="Q80F8trByz+D0WtgRpV8jw==" spinCount="100000" sheet="1" objects="1" scenarios="1"/>
  <phoneticPr fontId="12" type="noConversion"/>
  <conditionalFormatting sqref="A1:E1048576">
    <cfRule type="expression" dxfId="11" priority="1" stopIfTrue="1">
      <formula>$F1="h"</formula>
    </cfRule>
    <cfRule type="expression" dxfId="10" priority="10" stopIfTrue="1">
      <formula>$F1="x"</formula>
    </cfRule>
    <cfRule type="expression" dxfId="9" priority="211" stopIfTrue="1">
      <formula>$D1=0</formula>
    </cfRule>
    <cfRule type="cellIs" dxfId="8" priority="212" stopIfTrue="1" operator="equal">
      <formula>0</formula>
    </cfRule>
  </conditionalFormatting>
  <dataValidations count="1">
    <dataValidation type="list" allowBlank="1" showInputMessage="1" showErrorMessage="1" sqref="D4:D386" xr:uid="{00000000-0002-0000-0100-000000000000}">
      <formula1>"EUR,m1,m2,m3,stk,Pers.,-,%,Jaar,dag,uur,ltr"</formula1>
    </dataValidation>
  </dataValidations>
  <hyperlinks>
    <hyperlink ref="B15" r:id="rId1" location="/CBS/nl/dataset/84538NED/table" xr:uid="{354B3AF9-76CC-4918-A712-95EA4FE43F57}"/>
  </hyperlinks>
  <pageMargins left="0.59055118110236227" right="0.51181102362204722" top="1.4173228346456694" bottom="1.3779527559055118" header="0.31496062992125984" footer="0.31496062992125984"/>
  <pageSetup paperSize="9" scale="67" fitToHeight="0" orientation="portrait" r:id="rId2"/>
  <headerFooter scaleWithDoc="0">
    <oddHeader xml:space="preserve">&amp;R&amp;G
</oddHeader>
    <oddFooter>&amp;L&amp;G&amp;R&amp;7©2024 Ingenieursbureau Westenberg B.V.     Pagina: &amp;P van &amp;N_x000D_Documentnr.: Hfd.148-013_x000D_Opgesteld door: S. Hulleman_x000D_Gecontroleerd door: B. Hoogma_x000D_Datum: 22-04-24_x000D_Status: Definitief_x000D_Versie: 2</oddFooter>
  </headerFooter>
  <drawing r:id="rId3"/>
  <legacyDrawing r:id="rId4"/>
  <legacyDrawingHF r:id="rId5"/>
  <controls>
    <mc:AlternateContent xmlns:mc="http://schemas.openxmlformats.org/markup-compatibility/2006">
      <mc:Choice Requires="x14">
        <control shapeId="2050" r:id="rId6" name="CommandButton2">
          <controlPr defaultSize="0" autoLine="0" autoPict="0" r:id="rId7">
            <anchor moveWithCells="1">
              <from>
                <xdr:col>6</xdr:col>
                <xdr:colOff>1466850</xdr:colOff>
                <xdr:row>1</xdr:row>
                <xdr:rowOff>0</xdr:rowOff>
              </from>
              <to>
                <xdr:col>7</xdr:col>
                <xdr:colOff>200025</xdr:colOff>
                <xdr:row>2</xdr:row>
                <xdr:rowOff>85725</xdr:rowOff>
              </to>
            </anchor>
          </controlPr>
        </control>
      </mc:Choice>
      <mc:Fallback>
        <control shapeId="2050" r:id="rId6" name="CommandButton2"/>
      </mc:Fallback>
    </mc:AlternateContent>
    <mc:AlternateContent xmlns:mc="http://schemas.openxmlformats.org/markup-compatibility/2006">
      <mc:Choice Requires="x14">
        <control shapeId="2049" r:id="rId8" name="CommandButton1">
          <controlPr defaultSize="0" autoLine="0" r:id="rId9">
            <anchor moveWithCells="1">
              <from>
                <xdr:col>5</xdr:col>
                <xdr:colOff>180975</xdr:colOff>
                <xdr:row>1</xdr:row>
                <xdr:rowOff>0</xdr:rowOff>
              </from>
              <to>
                <xdr:col>6</xdr:col>
                <xdr:colOff>1476375</xdr:colOff>
                <xdr:row>2</xdr:row>
                <xdr:rowOff>85725</xdr:rowOff>
              </to>
            </anchor>
          </controlPr>
        </control>
      </mc:Choice>
      <mc:Fallback>
        <control shapeId="2049" r:id="rId8" name="CommandButton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4197-D05E-4756-B9F7-8B98764C6656}">
  <sheetPr codeName="Blad9">
    <pageSetUpPr fitToPage="1"/>
  </sheetPr>
  <dimension ref="A1:V279"/>
  <sheetViews>
    <sheetView tabSelected="1" view="pageBreakPreview" zoomScale="85" zoomScaleNormal="130" zoomScaleSheetLayoutView="85" zoomScalePageLayoutView="130" workbookViewId="0">
      <pane xSplit="8" ySplit="3" topLeftCell="I4" activePane="bottomRight" state="frozen"/>
      <selection activeCell="B41" sqref="B41"/>
      <selection pane="topRight" activeCell="B41" sqref="B41"/>
      <selection pane="bottomLeft" activeCell="B41" sqref="B41"/>
      <selection pane="bottomRight" activeCell="C252" sqref="C252"/>
    </sheetView>
  </sheetViews>
  <sheetFormatPr defaultColWidth="9.140625" defaultRowHeight="15.95" customHeight="1" x14ac:dyDescent="0.25"/>
  <cols>
    <col min="1" max="1" width="8.85546875" style="5" customWidth="1"/>
    <col min="2" max="2" width="96.28515625" style="5" customWidth="1"/>
    <col min="3" max="3" width="29" style="5" customWidth="1"/>
    <col min="4" max="4" width="11.85546875" style="5" customWidth="1"/>
    <col min="5" max="5" width="7.7109375" style="5" customWidth="1"/>
    <col min="6" max="6" width="14.85546875" style="5" customWidth="1"/>
    <col min="7" max="7" width="15.7109375" style="5" customWidth="1"/>
    <col min="8" max="8" width="16.5703125" style="5" customWidth="1"/>
    <col min="9" max="9" width="3.7109375" style="128" customWidth="1"/>
    <col min="10" max="10" width="50.7109375" style="45" customWidth="1"/>
    <col min="11" max="22" width="9.140625" style="45" customWidth="1"/>
    <col min="23" max="26" width="9.140625" style="5" customWidth="1"/>
    <col min="27" max="16384" width="9.140625" style="5"/>
  </cols>
  <sheetData>
    <row r="1" spans="1:10" ht="15.95" customHeight="1" x14ac:dyDescent="0.2">
      <c r="A1" s="11" t="str">
        <f>Specificatie_van_de_inschrijfsom_bestek</f>
        <v>Specificatie van de inschrijfsom bestek Hfd.148</v>
      </c>
      <c r="B1" s="69"/>
      <c r="C1" s="69"/>
      <c r="D1" s="21"/>
      <c r="E1" s="21"/>
      <c r="F1" s="21"/>
      <c r="G1" s="21"/>
      <c r="H1" s="21"/>
    </row>
    <row r="2" spans="1:10" ht="15.95" customHeight="1" thickBot="1" x14ac:dyDescent="0.25">
      <c r="A2" s="12"/>
      <c r="B2" s="70"/>
      <c r="C2" s="70"/>
      <c r="D2" s="71"/>
      <c r="E2" s="71"/>
      <c r="F2" s="71"/>
      <c r="G2" s="71"/>
      <c r="H2" s="71"/>
    </row>
    <row r="3" spans="1:10" ht="39" thickBot="1" x14ac:dyDescent="0.3">
      <c r="A3" s="81" t="s">
        <v>32</v>
      </c>
      <c r="B3" s="81" t="s">
        <v>0</v>
      </c>
      <c r="C3" s="82" t="s">
        <v>145</v>
      </c>
      <c r="D3" s="83" t="s">
        <v>102</v>
      </c>
      <c r="E3" s="84" t="s">
        <v>1</v>
      </c>
      <c r="F3" s="85" t="s">
        <v>33</v>
      </c>
      <c r="G3" s="85" t="s">
        <v>34</v>
      </c>
      <c r="H3" s="86" t="s">
        <v>35</v>
      </c>
    </row>
    <row r="4" spans="1:10" ht="15.95" customHeight="1" x14ac:dyDescent="0.25">
      <c r="A4" s="161"/>
      <c r="B4" s="46">
        <f>_xlfn.XLOOKUP($A4,Tarieven!$A:$A,Tarieven!$B:$B,"---",0,)</f>
        <v>0</v>
      </c>
      <c r="C4" s="80"/>
      <c r="D4" s="34">
        <f>_xlfn.XLOOKUP($A4,Tarieven!$A:$A,Tarieven!$C:$C,"---",0,)</f>
        <v>0</v>
      </c>
      <c r="E4" s="34">
        <f>_xlfn.XLOOKUP($A4,Tarieven!$A:$A,Tarieven!$D:$D,"---",0,)</f>
        <v>0</v>
      </c>
      <c r="F4" s="13"/>
      <c r="G4" s="158"/>
      <c r="H4" s="47" t="str">
        <f t="shared" ref="H4:H5" si="0">IF(F4="","",IF($G4="---","---",$F4*$G4))</f>
        <v/>
      </c>
    </row>
    <row r="5" spans="1:10" ht="15.95" customHeight="1" x14ac:dyDescent="0.25">
      <c r="A5" s="161" t="s">
        <v>290</v>
      </c>
      <c r="B5" s="46" t="str">
        <f>_xlfn.XLOOKUP($A5,Tarieven!$A:$A,Tarieven!$B:$B,"---",0,)</f>
        <v>BR0374 Weerenbrug Zwanenburg</v>
      </c>
      <c r="C5" s="80"/>
      <c r="D5" s="34">
        <f>_xlfn.XLOOKUP($A5,Tarieven!$A:$A,Tarieven!$C:$C,"---",0,)</f>
        <v>0</v>
      </c>
      <c r="E5" s="34">
        <f>_xlfn.XLOOKUP($A5,Tarieven!$A:$A,Tarieven!$D:$D,"---",0,)</f>
        <v>0</v>
      </c>
      <c r="F5" s="13"/>
      <c r="G5" s="158"/>
      <c r="H5" s="47" t="str">
        <f t="shared" si="0"/>
        <v/>
      </c>
      <c r="I5" s="128" t="s">
        <v>258</v>
      </c>
      <c r="J5" s="132"/>
    </row>
    <row r="6" spans="1:10" ht="15.95" customHeight="1" x14ac:dyDescent="0.25">
      <c r="A6" s="161" t="s">
        <v>568</v>
      </c>
      <c r="B6" s="46" t="str">
        <f>_xlfn.XLOOKUP($A6,Tarieven!$A:$A,Tarieven!$B:$B,"---",0,)</f>
        <v>Verkeersmaatregelen en omleidingen</v>
      </c>
      <c r="C6" s="80"/>
      <c r="D6" s="34">
        <f>_xlfn.XLOOKUP($A6,Tarieven!$A:$A,Tarieven!$C:$C,"---",0,)</f>
        <v>0</v>
      </c>
      <c r="E6" s="34">
        <f>_xlfn.XLOOKUP($A6,Tarieven!$A:$A,Tarieven!$D:$D,"---",0,)</f>
        <v>0</v>
      </c>
      <c r="F6" s="13"/>
      <c r="G6" s="158"/>
      <c r="H6" s="47" t="str">
        <f t="shared" ref="H6" si="1">IF(F6="","",IF($G6="---","---",$F6*$G6))</f>
        <v/>
      </c>
    </row>
    <row r="7" spans="1:10" ht="15.95" customHeight="1" x14ac:dyDescent="0.25">
      <c r="A7" s="162" t="s">
        <v>575</v>
      </c>
      <c r="B7" s="46" t="str">
        <f>_xlfn.XLOOKUP($A7,Tarieven!$A:$A,Tarieven!$B:$B,"---",0,)</f>
        <v>Toepassen verkeersmaatregelen brug alle verkeer, halve rijbaan afzetting -- 0-1 dag</v>
      </c>
      <c r="C7" s="80" t="s">
        <v>412</v>
      </c>
      <c r="D7" s="34" t="str">
        <f>_xlfn.XLOOKUP($A7,Tarieven!$A:$A,Tarieven!$C:$C,"---",0,)</f>
        <v>0-1 dag</v>
      </c>
      <c r="E7" s="34" t="str">
        <f>_xlfn.XLOOKUP($A7,Tarieven!$A:$A,Tarieven!$D:$D,"---",0,)</f>
        <v>stk</v>
      </c>
      <c r="F7" s="13">
        <v>5</v>
      </c>
      <c r="G7" s="158">
        <v>0</v>
      </c>
      <c r="H7" s="47">
        <f>IF(F7="","",IF($G7="---","---",$F7*$G7))</f>
        <v>0</v>
      </c>
      <c r="J7" s="73"/>
    </row>
    <row r="8" spans="1:10" ht="15.95" customHeight="1" x14ac:dyDescent="0.25">
      <c r="A8" s="162" t="s">
        <v>51</v>
      </c>
      <c r="B8" s="46" t="str">
        <f>_xlfn.XLOOKUP($A8,Tarieven!$A:$A,Tarieven!$B:$B,"---",0,)</f>
        <v>Reinigen</v>
      </c>
      <c r="C8" s="80"/>
      <c r="D8" s="34">
        <f>_xlfn.XLOOKUP($A8,Tarieven!$A:$A,Tarieven!$C:$C,"---",0,)</f>
        <v>0</v>
      </c>
      <c r="E8" s="34">
        <f>_xlfn.XLOOKUP($A8,Tarieven!$A:$A,Tarieven!$D:$D,"---",0,)</f>
        <v>0</v>
      </c>
      <c r="F8" s="13"/>
      <c r="G8" s="158"/>
      <c r="H8" s="47" t="str">
        <f>IF(F8="","",IF($G8="---","---",$F8*$G8))</f>
        <v/>
      </c>
      <c r="J8" s="73"/>
    </row>
    <row r="9" spans="1:10" ht="15.95" customHeight="1" x14ac:dyDescent="0.25">
      <c r="A9" s="162" t="s">
        <v>316</v>
      </c>
      <c r="B9" s="46" t="str">
        <f>_xlfn.XLOOKUP($A9,Tarieven!$A:$A,Tarieven!$B:$B,"---",0,)</f>
        <v>Reinigen geheel object groot (inclusief goten en hwa)</v>
      </c>
      <c r="C9" s="80"/>
      <c r="D9" s="34" t="str">
        <f>_xlfn.XLOOKUP($A9,Tarieven!$A:$A,Tarieven!$C:$C,"---",0,)</f>
        <v>&gt;150 m2</v>
      </c>
      <c r="E9" s="34" t="str">
        <f>_xlfn.XLOOKUP($A9,Tarieven!$A:$A,Tarieven!$D:$D,"---",0,)</f>
        <v>stk</v>
      </c>
      <c r="F9" s="13">
        <v>4</v>
      </c>
      <c r="G9" s="158">
        <v>0</v>
      </c>
      <c r="H9" s="47">
        <f>IF(F9="","",IF($G9="---","---",$F9*$G9))</f>
        <v>0</v>
      </c>
      <c r="J9" s="73"/>
    </row>
    <row r="10" spans="1:10" ht="15.95" customHeight="1" x14ac:dyDescent="0.25">
      <c r="A10" s="162" t="s">
        <v>601</v>
      </c>
      <c r="B10" s="46" t="str">
        <f>_xlfn.XLOOKUP($A10,Tarieven!$A:$A,Tarieven!$B:$B,"---",0,)</f>
        <v>Toepassen bereikbaarheidsvoorzieningen hoogwerker og</v>
      </c>
      <c r="C10" s="80"/>
      <c r="D10" s="34" t="str">
        <f>_xlfn.XLOOKUP($A10,Tarieven!$A:$A,Tarieven!$C:$C,"---",0,)</f>
        <v>0-1 dag</v>
      </c>
      <c r="E10" s="34" t="str">
        <f>_xlfn.XLOOKUP($A10,Tarieven!$A:$A,Tarieven!$D:$D,"---",0,)</f>
        <v>stk</v>
      </c>
      <c r="F10" s="13">
        <v>4</v>
      </c>
      <c r="G10" s="158">
        <v>0</v>
      </c>
      <c r="H10" s="47">
        <f t="shared" ref="H10" si="2">IF(F10="","",IF($G10="---","---",$F10*$G10))</f>
        <v>0</v>
      </c>
      <c r="J10" s="73"/>
    </row>
    <row r="11" spans="1:10" ht="15.95" customHeight="1" x14ac:dyDescent="0.25">
      <c r="A11" s="162" t="s">
        <v>154</v>
      </c>
      <c r="B11" s="46" t="str">
        <f>_xlfn.XLOOKUP($A11,Tarieven!$A:$A,Tarieven!$B:$B,"---",0,)</f>
        <v xml:space="preserve">Vervangen voegafdichtingen   </v>
      </c>
      <c r="C11" s="80"/>
      <c r="D11" s="34">
        <f>_xlfn.XLOOKUP($A11,Tarieven!$A:$A,Tarieven!$C:$C,"---",0,)</f>
        <v>0</v>
      </c>
      <c r="E11" s="34">
        <f>_xlfn.XLOOKUP($A11,Tarieven!$A:$A,Tarieven!$D:$D,"---",0,)</f>
        <v>0</v>
      </c>
      <c r="F11" s="13"/>
      <c r="G11" s="158"/>
      <c r="H11" s="47" t="str">
        <f t="shared" ref="H11" si="3">IF(F11="","",IF($G11="---","---",$F11*$G11))</f>
        <v/>
      </c>
      <c r="J11" s="73"/>
    </row>
    <row r="12" spans="1:10" ht="15.95" customHeight="1" x14ac:dyDescent="0.25">
      <c r="A12" s="162" t="s">
        <v>190</v>
      </c>
      <c r="B12" s="46" t="str">
        <f>_xlfn.XLOOKUP($A12,Tarieven!$A:$A,Tarieven!$B:$B,"---",0,)</f>
        <v>Vervangen van kitvoegafdichtingen -- 0-10 m1</v>
      </c>
      <c r="C12" s="80"/>
      <c r="D12" s="34" t="str">
        <f>_xlfn.XLOOKUP($A12,Tarieven!$A:$A,Tarieven!$C:$C,"---",0,)</f>
        <v>0-10</v>
      </c>
      <c r="E12" s="34" t="str">
        <f>_xlfn.XLOOKUP($A12,Tarieven!$A:$A,Tarieven!$D:$D,"---",0,)</f>
        <v>m1</v>
      </c>
      <c r="F12" s="13">
        <v>10</v>
      </c>
      <c r="G12" s="158">
        <v>0</v>
      </c>
      <c r="H12" s="47">
        <f t="shared" ref="H12" si="4">IF(F12="","",IF($G12="---","---",$F12*$G12))</f>
        <v>0</v>
      </c>
      <c r="J12" s="73"/>
    </row>
    <row r="13" spans="1:10" ht="15.95" customHeight="1" x14ac:dyDescent="0.25">
      <c r="A13" s="163" t="s">
        <v>53</v>
      </c>
      <c r="B13" s="46" t="str">
        <f>_xlfn.XLOOKUP($A13,Tarieven!$A:$A,Tarieven!$B:$B,"---",0,)</f>
        <v>Onderhouden Elektromechanische installatie</v>
      </c>
      <c r="C13" s="80"/>
      <c r="D13" s="34">
        <f>_xlfn.XLOOKUP($A13,Tarieven!$A:$A,Tarieven!$C:$C,"---",0,)</f>
        <v>0</v>
      </c>
      <c r="E13" s="34">
        <f>_xlfn.XLOOKUP($A13,Tarieven!$A:$A,Tarieven!$D:$D,"---",0,)</f>
        <v>0</v>
      </c>
      <c r="F13" s="13"/>
      <c r="G13" s="158"/>
      <c r="H13" s="47" t="str">
        <f t="shared" ref="H13:H18" si="5">IF(F13="","",IF($G13="---","---",$F13*$G13))</f>
        <v/>
      </c>
      <c r="J13" s="73"/>
    </row>
    <row r="14" spans="1:10" ht="15.95" customHeight="1" x14ac:dyDescent="0.25">
      <c r="A14" s="163" t="s">
        <v>193</v>
      </c>
      <c r="B14" s="46" t="str">
        <f>_xlfn.XLOOKUP($A14,Tarieven!$A:$A,Tarieven!$B:$B,"---",0,)</f>
        <v>Doorsmeren van alle beweegbare onderdelen van de brug, halfjaarlijks</v>
      </c>
      <c r="C14" s="80"/>
      <c r="D14" s="34" t="str">
        <f>_xlfn.XLOOKUP($A14,Tarieven!$A:$A,Tarieven!$C:$C,"---",0,)</f>
        <v>-</v>
      </c>
      <c r="E14" s="34" t="str">
        <f>_xlfn.XLOOKUP($A14,Tarieven!$A:$A,Tarieven!$D:$D,"---",0,)</f>
        <v>EUR</v>
      </c>
      <c r="F14" s="13">
        <v>8</v>
      </c>
      <c r="G14" s="158">
        <v>0</v>
      </c>
      <c r="H14" s="47">
        <f t="shared" si="5"/>
        <v>0</v>
      </c>
      <c r="J14" s="73"/>
    </row>
    <row r="15" spans="1:10" ht="15.95" customHeight="1" x14ac:dyDescent="0.25">
      <c r="A15" s="163" t="s">
        <v>353</v>
      </c>
      <c r="B15" s="46" t="str">
        <f>_xlfn.XLOOKUP($A15,Tarieven!$A:$A,Tarieven!$B:$B,"---",0,)</f>
        <v>Vervangen olie, motorreductor, tandwielkasten</v>
      </c>
      <c r="C15" s="80"/>
      <c r="D15" s="34" t="str">
        <f>_xlfn.XLOOKUP($A15,Tarieven!$A:$A,Tarieven!$C:$C,"---",0,)</f>
        <v>-</v>
      </c>
      <c r="E15" s="34" t="str">
        <f>_xlfn.XLOOKUP($A15,Tarieven!$A:$A,Tarieven!$D:$D,"---",0,)</f>
        <v>stk</v>
      </c>
      <c r="F15" s="13">
        <v>10</v>
      </c>
      <c r="G15" s="158">
        <v>0</v>
      </c>
      <c r="H15" s="47">
        <f t="shared" ref="H15" si="6">IF(F15="","",IF($G15="---","---",$F15*$G15))</f>
        <v>0</v>
      </c>
      <c r="J15" s="73"/>
    </row>
    <row r="16" spans="1:10" ht="15.95" customHeight="1" x14ac:dyDescent="0.25">
      <c r="A16" s="163" t="s">
        <v>557</v>
      </c>
      <c r="B16" s="160" t="str">
        <f>_xlfn.XLOOKUP($A16,Tarieven!$A:$A,Tarieven!$B:$B,"---",0,)</f>
        <v>Jaarlijks onderhouden mechanische en electrische installatie volgens voorschrift</v>
      </c>
      <c r="C16" s="80"/>
      <c r="D16" s="34" t="str">
        <f>_xlfn.XLOOKUP($A16,Tarieven!$A:$A,Tarieven!$C:$C,"---",0,)</f>
        <v>-</v>
      </c>
      <c r="E16" s="34" t="str">
        <f>_xlfn.XLOOKUP($A16,Tarieven!$A:$A,Tarieven!$D:$D,"---",0,)</f>
        <v>EUR</v>
      </c>
      <c r="F16" s="13">
        <v>4</v>
      </c>
      <c r="G16" s="158">
        <v>0</v>
      </c>
      <c r="H16" s="47">
        <f t="shared" ref="H16" si="7">IF(F16="","",IF($G16="---","---",$F16*$G16))</f>
        <v>0</v>
      </c>
      <c r="J16" s="73"/>
    </row>
    <row r="17" spans="1:10" ht="15.95" customHeight="1" x14ac:dyDescent="0.25">
      <c r="A17" s="163" t="s">
        <v>54</v>
      </c>
      <c r="B17" s="46" t="str">
        <f>_xlfn.XLOOKUP($A17,Tarieven!$A:$A,Tarieven!$B:$B,"---",0,)</f>
        <v xml:space="preserve">Onderhouden Elektrohydraulische installaties </v>
      </c>
      <c r="C17" s="80"/>
      <c r="D17" s="34">
        <f>_xlfn.XLOOKUP($A17,Tarieven!$A:$A,Tarieven!$C:$C,"---",0,)</f>
        <v>0</v>
      </c>
      <c r="E17" s="34">
        <f>_xlfn.XLOOKUP($A17,Tarieven!$A:$A,Tarieven!$D:$D,"---",0,)</f>
        <v>0</v>
      </c>
      <c r="F17" s="13"/>
      <c r="G17" s="158"/>
      <c r="H17" s="47" t="str">
        <f t="shared" ref="H17" si="8">IF(F17="","",IF($G17="---","---",$F17*$G17))</f>
        <v/>
      </c>
      <c r="J17" s="73"/>
    </row>
    <row r="18" spans="1:10" ht="15.95" customHeight="1" x14ac:dyDescent="0.25">
      <c r="A18" s="163" t="s">
        <v>182</v>
      </c>
      <c r="B18" s="46" t="str">
        <f>_xlfn.XLOOKUP($A18,Tarieven!$A:$A,Tarieven!$B:$B,"---",0,)</f>
        <v>Jaarlijks onderhoud hydraulische installaties volgens voorschrift</v>
      </c>
      <c r="C18" s="80"/>
      <c r="D18" s="34" t="str">
        <f>_xlfn.XLOOKUP($A18,Tarieven!$A:$A,Tarieven!$C:$C,"---",0,)</f>
        <v>-</v>
      </c>
      <c r="E18" s="34" t="str">
        <f>_xlfn.XLOOKUP($A18,Tarieven!$A:$A,Tarieven!$D:$D,"---",0,)</f>
        <v>EUR</v>
      </c>
      <c r="F18" s="13">
        <v>4</v>
      </c>
      <c r="G18" s="158">
        <v>0</v>
      </c>
      <c r="H18" s="47">
        <f t="shared" si="5"/>
        <v>0</v>
      </c>
      <c r="J18" s="73"/>
    </row>
    <row r="19" spans="1:10" ht="15.95" customHeight="1" x14ac:dyDescent="0.25">
      <c r="A19" s="163" t="s">
        <v>359</v>
      </c>
      <c r="B19" s="46" t="str">
        <f>_xlfn.XLOOKUP($A19,Tarieven!$A:$A,Tarieven!$B:$B,"---",0,)</f>
        <v>Vervangen/wisselen olie, inclusief filters en ontluchtingsfilters</v>
      </c>
      <c r="C19" s="80"/>
      <c r="D19" s="34" t="str">
        <f>_xlfn.XLOOKUP($A19,Tarieven!$A:$A,Tarieven!$C:$C,"---",0,)</f>
        <v>-</v>
      </c>
      <c r="E19" s="34" t="str">
        <f>_xlfn.XLOOKUP($A19,Tarieven!$A:$A,Tarieven!$D:$D,"---",0,)</f>
        <v>ltr</v>
      </c>
      <c r="F19" s="13">
        <v>800</v>
      </c>
      <c r="G19" s="158">
        <v>0</v>
      </c>
      <c r="H19" s="47">
        <f t="shared" ref="H19" si="9">IF(F19="","",IF($G19="---","---",$F19*$G19))</f>
        <v>0</v>
      </c>
      <c r="J19" s="73"/>
    </row>
    <row r="20" spans="1:10" ht="15.95" customHeight="1" x14ac:dyDescent="0.25">
      <c r="A20" s="162" t="s">
        <v>611</v>
      </c>
      <c r="B20" s="46" t="str">
        <f>_xlfn.XLOOKUP($A20,Tarieven!$A:$A,Tarieven!$B:$B,"---",0,)</f>
        <v>Compleet gemonteerde hydrauliekslang met koppelingen (maatwerk), uitgangspunt: 5/8" 350Bar EN857 2SC l=2m1</v>
      </c>
      <c r="C20" s="80"/>
      <c r="D20" s="34" t="str">
        <f>_xlfn.XLOOKUP($A20,Tarieven!$A:$A,Tarieven!$C:$C,"---",0,)</f>
        <v>-</v>
      </c>
      <c r="E20" s="34" t="str">
        <f>_xlfn.XLOOKUP($A20,Tarieven!$A:$A,Tarieven!$D:$D,"---",0,)</f>
        <v>stk</v>
      </c>
      <c r="F20" s="13">
        <v>3</v>
      </c>
      <c r="G20" s="158">
        <v>0</v>
      </c>
      <c r="H20" s="47">
        <f t="shared" ref="H20:H111" si="10">IF(F20="","",IF($G20="---","---",$F20*$G20))</f>
        <v>0</v>
      </c>
      <c r="J20" s="73"/>
    </row>
    <row r="21" spans="1:10" ht="15.95" customHeight="1" x14ac:dyDescent="0.25">
      <c r="A21" s="162" t="s">
        <v>59</v>
      </c>
      <c r="B21" s="46" t="str">
        <f>_xlfn.XLOOKUP($A21,Tarieven!$A:$A,Tarieven!$B:$B,"---",0,)</f>
        <v>Bijkomende werkzaamheden</v>
      </c>
      <c r="C21" s="80"/>
      <c r="D21" s="34">
        <f>_xlfn.XLOOKUP($A21,Tarieven!$A:$A,Tarieven!$C:$C,"---",0,)</f>
        <v>0</v>
      </c>
      <c r="E21" s="34">
        <f>_xlfn.XLOOKUP($A21,Tarieven!$A:$A,Tarieven!$D:$D,"---",0,)</f>
        <v>0</v>
      </c>
      <c r="F21" s="13"/>
      <c r="G21" s="158"/>
      <c r="H21" s="47" t="str">
        <f t="shared" ref="H21" si="11">IF(F21="","",IF($G21="---","---",$F21*$G21))</f>
        <v/>
      </c>
      <c r="J21" s="73"/>
    </row>
    <row r="22" spans="1:10" ht="15.95" customHeight="1" x14ac:dyDescent="0.25">
      <c r="A22" s="162" t="s">
        <v>379</v>
      </c>
      <c r="B22" s="46" t="str">
        <f>_xlfn.XLOOKUP($A22,Tarieven!$A:$A,Tarieven!$B:$B,"---",0,)</f>
        <v>Koelsysteem: in werking zetten/uitzetten koelpomp(en) door vakman(nen)</v>
      </c>
      <c r="C22" s="80"/>
      <c r="D22" s="34" t="str">
        <f>_xlfn.XLOOKUP($A22,Tarieven!$A:$A,Tarieven!$C:$C,"---",0,)</f>
        <v>-</v>
      </c>
      <c r="E22" s="34" t="str">
        <f>_xlfn.XLOOKUP($A22,Tarieven!$A:$A,Tarieven!$D:$D,"---",0,)</f>
        <v>stk</v>
      </c>
      <c r="F22" s="13">
        <v>16</v>
      </c>
      <c r="G22" s="158">
        <v>0</v>
      </c>
      <c r="H22" s="47">
        <f t="shared" ref="H22" si="12">IF(F22="","",IF($G22="---","---",$F22*$G22))</f>
        <v>0</v>
      </c>
      <c r="J22" s="73"/>
    </row>
    <row r="23" spans="1:10" ht="15.95" customHeight="1" x14ac:dyDescent="0.25">
      <c r="A23" s="162"/>
      <c r="B23" s="46">
        <f>_xlfn.XLOOKUP($A23,Tarieven!$A:$A,Tarieven!$B:$B,"---",0,)</f>
        <v>0</v>
      </c>
      <c r="C23" s="80"/>
      <c r="D23" s="34">
        <f>_xlfn.XLOOKUP($A23,Tarieven!$A:$A,Tarieven!$C:$C,"---",0,)</f>
        <v>0</v>
      </c>
      <c r="E23" s="34">
        <f>_xlfn.XLOOKUP($A23,Tarieven!$A:$A,Tarieven!$D:$D,"---",0,)</f>
        <v>0</v>
      </c>
      <c r="F23" s="13"/>
      <c r="G23" s="158"/>
      <c r="H23" s="47" t="str">
        <f t="shared" ref="H23" si="13">IF(F23="","",IF($G23="---","---",$F23*$G23))</f>
        <v/>
      </c>
      <c r="J23" s="73"/>
    </row>
    <row r="24" spans="1:10" ht="15.95" customHeight="1" x14ac:dyDescent="0.25">
      <c r="A24" s="162" t="s">
        <v>291</v>
      </c>
      <c r="B24" s="46" t="str">
        <f>_xlfn.XLOOKUP($A24,Tarieven!$A:$A,Tarieven!$B:$B,"---",0,)</f>
        <v>BR0529 Bietenbrug Zwanenburg</v>
      </c>
      <c r="C24" s="80"/>
      <c r="D24" s="34">
        <f>_xlfn.XLOOKUP($A24,Tarieven!$A:$A,Tarieven!$C:$C,"---",0,)</f>
        <v>0</v>
      </c>
      <c r="E24" s="34">
        <f>_xlfn.XLOOKUP($A24,Tarieven!$A:$A,Tarieven!$D:$D,"---",0,)</f>
        <v>0</v>
      </c>
      <c r="F24" s="13"/>
      <c r="G24" s="158"/>
      <c r="H24" s="47" t="str">
        <f t="shared" ref="H24" si="14">IF(F24="","",IF($G24="---","---",$F24*$G24))</f>
        <v/>
      </c>
      <c r="I24" s="128" t="s">
        <v>258</v>
      </c>
      <c r="J24" s="73"/>
    </row>
    <row r="25" spans="1:10" ht="15.95" customHeight="1" x14ac:dyDescent="0.25">
      <c r="A25" s="162" t="s">
        <v>568</v>
      </c>
      <c r="B25" s="46" t="str">
        <f>_xlfn.XLOOKUP($A25,Tarieven!$A:$A,Tarieven!$B:$B,"---",0,)</f>
        <v>Verkeersmaatregelen en omleidingen</v>
      </c>
      <c r="C25" s="80"/>
      <c r="D25" s="34">
        <f>_xlfn.XLOOKUP($A25,Tarieven!$A:$A,Tarieven!$C:$C,"---",0,)</f>
        <v>0</v>
      </c>
      <c r="E25" s="34">
        <f>_xlfn.XLOOKUP($A25,Tarieven!$A:$A,Tarieven!$D:$D,"---",0,)</f>
        <v>0</v>
      </c>
      <c r="F25" s="13"/>
      <c r="G25" s="158"/>
      <c r="H25" s="47" t="str">
        <f t="shared" si="10"/>
        <v/>
      </c>
      <c r="J25" s="73"/>
    </row>
    <row r="26" spans="1:10" ht="15.95" customHeight="1" x14ac:dyDescent="0.25">
      <c r="A26" s="162" t="s">
        <v>571</v>
      </c>
      <c r="B26" s="46" t="str">
        <f>_xlfn.XLOOKUP($A26,Tarieven!$A:$A,Tarieven!$B:$B,"---",0,)</f>
        <v>Toepassen verkeersmaatregelen klein (schrikhek, pilonnen e.d.)</v>
      </c>
      <c r="C26" s="80"/>
      <c r="D26" s="34" t="str">
        <f>_xlfn.XLOOKUP($A26,Tarieven!$A:$A,Tarieven!$C:$C,"---",0,)</f>
        <v>0-1 dag</v>
      </c>
      <c r="E26" s="34" t="str">
        <f>_xlfn.XLOOKUP($A26,Tarieven!$A:$A,Tarieven!$D:$D,"---",0,)</f>
        <v>stk</v>
      </c>
      <c r="F26" s="13">
        <v>4</v>
      </c>
      <c r="G26" s="158">
        <v>0</v>
      </c>
      <c r="H26" s="47">
        <f t="shared" si="10"/>
        <v>0</v>
      </c>
      <c r="J26" s="73"/>
    </row>
    <row r="27" spans="1:10" ht="15.95" customHeight="1" x14ac:dyDescent="0.25">
      <c r="A27" s="162" t="s">
        <v>51</v>
      </c>
      <c r="B27" s="46" t="str">
        <f>_xlfn.XLOOKUP($A27,Tarieven!$A:$A,Tarieven!$B:$B,"---",0,)</f>
        <v>Reinigen</v>
      </c>
      <c r="C27" s="80"/>
      <c r="D27" s="34">
        <f>_xlfn.XLOOKUP($A27,Tarieven!$A:$A,Tarieven!$C:$C,"---",0,)</f>
        <v>0</v>
      </c>
      <c r="E27" s="34">
        <f>_xlfn.XLOOKUP($A27,Tarieven!$A:$A,Tarieven!$D:$D,"---",0,)</f>
        <v>0</v>
      </c>
      <c r="F27" s="13"/>
      <c r="G27" s="158"/>
      <c r="H27" s="47" t="str">
        <f t="shared" si="10"/>
        <v/>
      </c>
      <c r="J27" s="73"/>
    </row>
    <row r="28" spans="1:10" ht="15.95" customHeight="1" x14ac:dyDescent="0.25">
      <c r="A28" s="162" t="s">
        <v>316</v>
      </c>
      <c r="B28" s="46" t="str">
        <f>_xlfn.XLOOKUP($A28,Tarieven!$A:$A,Tarieven!$B:$B,"---",0,)</f>
        <v>Reinigen geheel object groot (inclusief goten en hwa)</v>
      </c>
      <c r="C28" s="80"/>
      <c r="D28" s="34" t="str">
        <f>_xlfn.XLOOKUP($A28,Tarieven!$A:$A,Tarieven!$C:$C,"---",0,)</f>
        <v>&gt;150 m2</v>
      </c>
      <c r="E28" s="34" t="str">
        <f>_xlfn.XLOOKUP($A28,Tarieven!$A:$A,Tarieven!$D:$D,"---",0,)</f>
        <v>stk</v>
      </c>
      <c r="F28" s="13">
        <v>3</v>
      </c>
      <c r="G28" s="158">
        <v>0</v>
      </c>
      <c r="H28" s="47">
        <f t="shared" si="10"/>
        <v>0</v>
      </c>
      <c r="J28" s="73"/>
    </row>
    <row r="29" spans="1:10" ht="15.95" customHeight="1" x14ac:dyDescent="0.25">
      <c r="A29" s="162" t="s">
        <v>600</v>
      </c>
      <c r="B29" s="46" t="str">
        <f>_xlfn.XLOOKUP($A29,Tarieven!$A:$A,Tarieven!$B:$B,"---",0,)</f>
        <v>Toepassen bereikbaarheidsvoorzieningen</v>
      </c>
      <c r="C29" s="80"/>
      <c r="D29" s="34" t="str">
        <f>_xlfn.XLOOKUP($A29,Tarieven!$A:$A,Tarieven!$C:$C,"---",0,)</f>
        <v>-</v>
      </c>
      <c r="E29" s="34" t="str">
        <f>_xlfn.XLOOKUP($A29,Tarieven!$A:$A,Tarieven!$D:$D,"---",0,)</f>
        <v>EUR</v>
      </c>
      <c r="F29" s="13"/>
      <c r="G29" s="158">
        <v>0</v>
      </c>
      <c r="H29" s="47" t="str">
        <f t="shared" si="10"/>
        <v/>
      </c>
      <c r="J29" s="73"/>
    </row>
    <row r="30" spans="1:10" ht="15.95" customHeight="1" x14ac:dyDescent="0.25">
      <c r="A30" s="162" t="s">
        <v>52</v>
      </c>
      <c r="B30" s="46" t="str">
        <f>_xlfn.XLOOKUP($A30,Tarieven!$A:$A,Tarieven!$B:$B,"---",0,)</f>
        <v>Vervangen/aanbrengen slijtlagen en asfaltverhardingen</v>
      </c>
      <c r="C30" s="80"/>
      <c r="D30" s="34">
        <f>_xlfn.XLOOKUP($A30,Tarieven!$A:$A,Tarieven!$C:$C,"---",0,)</f>
        <v>0</v>
      </c>
      <c r="E30" s="34">
        <f>_xlfn.XLOOKUP($A30,Tarieven!$A:$A,Tarieven!$D:$D,"---",0,)</f>
        <v>0</v>
      </c>
      <c r="F30" s="13"/>
      <c r="G30" s="158"/>
      <c r="H30" s="47" t="str">
        <f t="shared" si="10"/>
        <v/>
      </c>
      <c r="J30" s="73"/>
    </row>
    <row r="31" spans="1:10" ht="15.95" customHeight="1" x14ac:dyDescent="0.25">
      <c r="A31" s="162" t="s">
        <v>559</v>
      </c>
      <c r="B31" s="46" t="str">
        <f>_xlfn.XLOOKUP($A31,Tarieven!$A:$A,Tarieven!$B:$B,"---",0,)</f>
        <v>Opstart-/mobilisatiekosten kleine hoeveelheid &lt;5m2</v>
      </c>
      <c r="C31" s="80"/>
      <c r="D31" s="34" t="str">
        <f>_xlfn.XLOOKUP($A31,Tarieven!$A:$A,Tarieven!$C:$C,"---",0,)</f>
        <v>-</v>
      </c>
      <c r="E31" s="34" t="str">
        <f>_xlfn.XLOOKUP($A31,Tarieven!$A:$A,Tarieven!$D:$D,"---",0,)</f>
        <v>EUR</v>
      </c>
      <c r="F31" s="13">
        <v>1</v>
      </c>
      <c r="G31" s="158">
        <v>0</v>
      </c>
      <c r="H31" s="47">
        <f t="shared" ref="H31" si="15">IF(F31="","",IF($G31="---","---",$F31*$G31))</f>
        <v>0</v>
      </c>
      <c r="J31" s="73"/>
    </row>
    <row r="32" spans="1:10" ht="15.95" customHeight="1" x14ac:dyDescent="0.25">
      <c r="A32" s="162" t="s">
        <v>192</v>
      </c>
      <c r="B32" s="46" t="str">
        <f>_xlfn.XLOOKUP($A32,Tarieven!$A:$A,Tarieven!$B:$B,"---",0,)</f>
        <v>Lokaal herstellen slijtlaag algemeen</v>
      </c>
      <c r="C32" s="80"/>
      <c r="D32" s="34" t="str">
        <f>_xlfn.XLOOKUP($A32,Tarieven!$A:$A,Tarieven!$C:$C,"---",0,)</f>
        <v>-</v>
      </c>
      <c r="E32" s="34" t="str">
        <f>_xlfn.XLOOKUP($A32,Tarieven!$A:$A,Tarieven!$D:$D,"---",0,)</f>
        <v>m2</v>
      </c>
      <c r="F32" s="13">
        <v>1</v>
      </c>
      <c r="G32" s="158">
        <v>0</v>
      </c>
      <c r="H32" s="47">
        <f t="shared" ref="H32" si="16">IF(F32="","",IF($G32="---","---",$F32*$G32))</f>
        <v>0</v>
      </c>
      <c r="J32" s="73"/>
    </row>
    <row r="33" spans="1:10" ht="15.95" customHeight="1" x14ac:dyDescent="0.25">
      <c r="A33" s="162" t="s">
        <v>154</v>
      </c>
      <c r="B33" s="46" t="str">
        <f>_xlfn.XLOOKUP($A33,Tarieven!$A:$A,Tarieven!$B:$B,"---",0,)</f>
        <v xml:space="preserve">Vervangen voegafdichtingen   </v>
      </c>
      <c r="C33" s="80"/>
      <c r="D33" s="34">
        <f>_xlfn.XLOOKUP($A33,Tarieven!$A:$A,Tarieven!$C:$C,"---",0,)</f>
        <v>0</v>
      </c>
      <c r="E33" s="34">
        <f>_xlfn.XLOOKUP($A33,Tarieven!$A:$A,Tarieven!$D:$D,"---",0,)</f>
        <v>0</v>
      </c>
      <c r="F33" s="13"/>
      <c r="G33" s="158"/>
      <c r="H33" s="47" t="str">
        <f t="shared" ref="H33" si="17">IF(F33="","",IF($G33="---","---",$F33*$G33))</f>
        <v/>
      </c>
      <c r="J33" s="73"/>
    </row>
    <row r="34" spans="1:10" ht="15.95" customHeight="1" x14ac:dyDescent="0.25">
      <c r="A34" s="162" t="s">
        <v>330</v>
      </c>
      <c r="B34" s="46" t="str">
        <f>_xlfn.XLOOKUP($A34,Tarieven!$A:$A,Tarieven!$B:$B,"---",0,)</f>
        <v>Vervangen van kitvoegafdichtingen -- &gt;25 m1</v>
      </c>
      <c r="C34" s="80"/>
      <c r="D34" s="34" t="str">
        <f>_xlfn.XLOOKUP($A34,Tarieven!$A:$A,Tarieven!$C:$C,"---",0,)</f>
        <v>&gt;25</v>
      </c>
      <c r="E34" s="34" t="str">
        <f>_xlfn.XLOOKUP($A34,Tarieven!$A:$A,Tarieven!$D:$D,"---",0,)</f>
        <v>m1</v>
      </c>
      <c r="F34" s="13">
        <v>75</v>
      </c>
      <c r="G34" s="158">
        <v>0</v>
      </c>
      <c r="H34" s="47">
        <f t="shared" si="10"/>
        <v>0</v>
      </c>
      <c r="J34" s="73"/>
    </row>
    <row r="35" spans="1:10" ht="15.95" customHeight="1" x14ac:dyDescent="0.25">
      <c r="A35" s="162" t="s">
        <v>166</v>
      </c>
      <c r="B35" s="46" t="str">
        <f>_xlfn.XLOOKUP($A35,Tarieven!$A:$A,Tarieven!$B:$B,"---",0,)</f>
        <v>Herstellen/Herstraten verhardingen</v>
      </c>
      <c r="C35" s="80"/>
      <c r="D35" s="34">
        <f>_xlfn.XLOOKUP($A35,Tarieven!$A:$A,Tarieven!$C:$C,"---",0,)</f>
        <v>0</v>
      </c>
      <c r="E35" s="34">
        <f>_xlfn.XLOOKUP($A35,Tarieven!$A:$A,Tarieven!$D:$D,"---",0,)</f>
        <v>0</v>
      </c>
      <c r="F35" s="13"/>
      <c r="G35" s="158"/>
      <c r="H35" s="47" t="str">
        <f t="shared" si="10"/>
        <v/>
      </c>
      <c r="J35" s="73"/>
    </row>
    <row r="36" spans="1:10" ht="15.95" customHeight="1" x14ac:dyDescent="0.25">
      <c r="A36" s="162" t="s">
        <v>191</v>
      </c>
      <c r="B36" s="46" t="str">
        <f>_xlfn.XLOOKUP($A36,Tarieven!$A:$A,Tarieven!$B:$B,"---",0,)</f>
        <v>Herstellen elementenverharding -- 0-10 m2</v>
      </c>
      <c r="C36" s="80"/>
      <c r="D36" s="34" t="str">
        <f>_xlfn.XLOOKUP($A36,Tarieven!$A:$A,Tarieven!$C:$C,"---",0,)</f>
        <v>0-10</v>
      </c>
      <c r="E36" s="34" t="str">
        <f>_xlfn.XLOOKUP($A36,Tarieven!$A:$A,Tarieven!$D:$D,"---",0,)</f>
        <v>m2</v>
      </c>
      <c r="F36" s="13">
        <v>1</v>
      </c>
      <c r="G36" s="158">
        <v>0</v>
      </c>
      <c r="H36" s="47">
        <f t="shared" si="10"/>
        <v>0</v>
      </c>
      <c r="J36" s="73"/>
    </row>
    <row r="37" spans="1:10" ht="15.95" customHeight="1" x14ac:dyDescent="0.25">
      <c r="A37" s="162" t="s">
        <v>53</v>
      </c>
      <c r="B37" s="46" t="str">
        <f>_xlfn.XLOOKUP($A37,Tarieven!$A:$A,Tarieven!$B:$B,"---",0,)</f>
        <v>Onderhouden Elektromechanische installatie</v>
      </c>
      <c r="C37" s="80"/>
      <c r="D37" s="34">
        <f>_xlfn.XLOOKUP($A37,Tarieven!$A:$A,Tarieven!$C:$C,"---",0,)</f>
        <v>0</v>
      </c>
      <c r="E37" s="34">
        <f>_xlfn.XLOOKUP($A37,Tarieven!$A:$A,Tarieven!$D:$D,"---",0,)</f>
        <v>0</v>
      </c>
      <c r="F37" s="13"/>
      <c r="G37" s="158"/>
      <c r="H37" s="47" t="str">
        <f t="shared" ref="H37" si="18">IF(F37="","",IF($G37="---","---",$F37*$G37))</f>
        <v/>
      </c>
      <c r="J37" s="73"/>
    </row>
    <row r="38" spans="1:10" ht="15.95" customHeight="1" x14ac:dyDescent="0.25">
      <c r="A38" s="162" t="s">
        <v>193</v>
      </c>
      <c r="B38" s="46" t="str">
        <f>_xlfn.XLOOKUP($A38,Tarieven!$A:$A,Tarieven!$B:$B,"---",0,)</f>
        <v>Doorsmeren van alle beweegbare onderdelen van de brug, halfjaarlijks</v>
      </c>
      <c r="C38" s="80"/>
      <c r="D38" s="34" t="str">
        <f>_xlfn.XLOOKUP($A38,Tarieven!$A:$A,Tarieven!$C:$C,"---",0,)</f>
        <v>-</v>
      </c>
      <c r="E38" s="34" t="str">
        <f>_xlfn.XLOOKUP($A38,Tarieven!$A:$A,Tarieven!$D:$D,"---",0,)</f>
        <v>EUR</v>
      </c>
      <c r="F38" s="13">
        <v>8</v>
      </c>
      <c r="G38" s="158">
        <v>0</v>
      </c>
      <c r="H38" s="47">
        <f t="shared" ref="H38" si="19">IF(F38="","",IF($G38="---","---",$F38*$G38))</f>
        <v>0</v>
      </c>
      <c r="J38" s="73"/>
    </row>
    <row r="39" spans="1:10" ht="15.95" customHeight="1" x14ac:dyDescent="0.25">
      <c r="A39" s="162" t="s">
        <v>353</v>
      </c>
      <c r="B39" s="46" t="str">
        <f>_xlfn.XLOOKUP($A39,Tarieven!$A:$A,Tarieven!$B:$B,"---",0,)</f>
        <v>Vervangen olie, motorreductor, tandwielkasten</v>
      </c>
      <c r="C39" s="80"/>
      <c r="D39" s="34" t="str">
        <f>_xlfn.XLOOKUP($A39,Tarieven!$A:$A,Tarieven!$C:$C,"---",0,)</f>
        <v>-</v>
      </c>
      <c r="E39" s="34" t="str">
        <f>_xlfn.XLOOKUP($A39,Tarieven!$A:$A,Tarieven!$D:$D,"---",0,)</f>
        <v>stk</v>
      </c>
      <c r="F39" s="13">
        <v>2</v>
      </c>
      <c r="G39" s="158">
        <v>0</v>
      </c>
      <c r="H39" s="47">
        <f t="shared" ref="H39" si="20">IF(F39="","",IF($G39="---","---",$F39*$G39))</f>
        <v>0</v>
      </c>
      <c r="J39" s="73"/>
    </row>
    <row r="40" spans="1:10" ht="15.95" customHeight="1" x14ac:dyDescent="0.25">
      <c r="A40" s="162" t="s">
        <v>557</v>
      </c>
      <c r="B40" s="46" t="str">
        <f>_xlfn.XLOOKUP($A40,Tarieven!$A:$A,Tarieven!$B:$B,"---",0,)</f>
        <v>Jaarlijks onderhouden mechanische en electrische installatie volgens voorschrift</v>
      </c>
      <c r="C40" s="80"/>
      <c r="D40" s="34" t="str">
        <f>_xlfn.XLOOKUP($A40,Tarieven!$A:$A,Tarieven!$C:$C,"---",0,)</f>
        <v>-</v>
      </c>
      <c r="E40" s="34" t="str">
        <f>_xlfn.XLOOKUP($A40,Tarieven!$A:$A,Tarieven!$D:$D,"---",0,)</f>
        <v>EUR</v>
      </c>
      <c r="F40" s="13">
        <v>4</v>
      </c>
      <c r="G40" s="158">
        <v>0</v>
      </c>
      <c r="H40" s="47">
        <f t="shared" ref="H40" si="21">IF(F40="","",IF($G40="---","---",$F40*$G40))</f>
        <v>0</v>
      </c>
      <c r="J40" s="73"/>
    </row>
    <row r="41" spans="1:10" ht="15.95" customHeight="1" x14ac:dyDescent="0.25">
      <c r="A41" s="162" t="s">
        <v>54</v>
      </c>
      <c r="B41" s="46" t="str">
        <f>_xlfn.XLOOKUP($A41,Tarieven!$A:$A,Tarieven!$B:$B,"---",0,)</f>
        <v xml:space="preserve">Onderhouden Elektrohydraulische installaties </v>
      </c>
      <c r="C41" s="80"/>
      <c r="D41" s="34">
        <f>_xlfn.XLOOKUP($A41,Tarieven!$A:$A,Tarieven!$C:$C,"---",0,)</f>
        <v>0</v>
      </c>
      <c r="E41" s="34">
        <f>_xlfn.XLOOKUP($A41,Tarieven!$A:$A,Tarieven!$D:$D,"---",0,)</f>
        <v>0</v>
      </c>
      <c r="F41" s="13"/>
      <c r="G41" s="158"/>
      <c r="H41" s="47" t="str">
        <f t="shared" ref="H41" si="22">IF(F41="","",IF($G41="---","---",$F41*$G41))</f>
        <v/>
      </c>
      <c r="J41" s="73"/>
    </row>
    <row r="42" spans="1:10" ht="15.95" customHeight="1" x14ac:dyDescent="0.25">
      <c r="A42" s="162" t="s">
        <v>182</v>
      </c>
      <c r="B42" s="46" t="str">
        <f>_xlfn.XLOOKUP($A42,Tarieven!$A:$A,Tarieven!$B:$B,"---",0,)</f>
        <v>Jaarlijks onderhoud hydraulische installaties volgens voorschrift</v>
      </c>
      <c r="C42" s="80"/>
      <c r="D42" s="34" t="str">
        <f>_xlfn.XLOOKUP($A42,Tarieven!$A:$A,Tarieven!$C:$C,"---",0,)</f>
        <v>-</v>
      </c>
      <c r="E42" s="34" t="str">
        <f>_xlfn.XLOOKUP($A42,Tarieven!$A:$A,Tarieven!$D:$D,"---",0,)</f>
        <v>EUR</v>
      </c>
      <c r="F42" s="13">
        <v>4</v>
      </c>
      <c r="G42" s="158">
        <v>0</v>
      </c>
      <c r="H42" s="47">
        <f t="shared" ref="H42" si="23">IF(F42="","",IF($G42="---","---",$F42*$G42))</f>
        <v>0</v>
      </c>
      <c r="J42" s="73"/>
    </row>
    <row r="43" spans="1:10" ht="15.95" customHeight="1" x14ac:dyDescent="0.25">
      <c r="A43" s="162" t="s">
        <v>359</v>
      </c>
      <c r="B43" s="46" t="str">
        <f>_xlfn.XLOOKUP($A43,Tarieven!$A:$A,Tarieven!$B:$B,"---",0,)</f>
        <v>Vervangen/wisselen olie, inclusief filters en ontluchtingsfilters</v>
      </c>
      <c r="C43" s="80"/>
      <c r="D43" s="34" t="str">
        <f>_xlfn.XLOOKUP($A43,Tarieven!$A:$A,Tarieven!$C:$C,"---",0,)</f>
        <v>-</v>
      </c>
      <c r="E43" s="34" t="str">
        <f>_xlfn.XLOOKUP($A43,Tarieven!$A:$A,Tarieven!$D:$D,"---",0,)</f>
        <v>ltr</v>
      </c>
      <c r="F43" s="13">
        <v>600</v>
      </c>
      <c r="G43" s="158">
        <v>0</v>
      </c>
      <c r="H43" s="47">
        <f t="shared" ref="H43" si="24">IF(F43="","",IF($G43="---","---",$F43*$G43))</f>
        <v>0</v>
      </c>
      <c r="J43" s="73"/>
    </row>
    <row r="44" spans="1:10" ht="15.95" customHeight="1" x14ac:dyDescent="0.25">
      <c r="A44" s="162" t="s">
        <v>611</v>
      </c>
      <c r="B44" s="46" t="str">
        <f>_xlfn.XLOOKUP($A44,Tarieven!$A:$A,Tarieven!$B:$B,"---",0,)</f>
        <v>Compleet gemonteerde hydrauliekslang met koppelingen (maatwerk), uitgangspunt: 5/8" 350Bar EN857 2SC l=2m1</v>
      </c>
      <c r="C44" s="80"/>
      <c r="D44" s="34" t="str">
        <f>_xlfn.XLOOKUP($A44,Tarieven!$A:$A,Tarieven!$C:$C,"---",0,)</f>
        <v>-</v>
      </c>
      <c r="E44" s="34" t="str">
        <f>_xlfn.XLOOKUP($A44,Tarieven!$A:$A,Tarieven!$D:$D,"---",0,)</f>
        <v>stk</v>
      </c>
      <c r="F44" s="13">
        <v>3</v>
      </c>
      <c r="G44" s="158">
        <v>0</v>
      </c>
      <c r="H44" s="47">
        <f t="shared" ref="H44" si="25">IF(F44="","",IF($G44="---","---",$F44*$G44))</f>
        <v>0</v>
      </c>
      <c r="J44" s="73"/>
    </row>
    <row r="45" spans="1:10" ht="15.95" customHeight="1" x14ac:dyDescent="0.25">
      <c r="A45" s="162" t="s">
        <v>59</v>
      </c>
      <c r="B45" s="46" t="str">
        <f>_xlfn.XLOOKUP($A45,Tarieven!$A:$A,Tarieven!$B:$B,"---",0,)</f>
        <v>Bijkomende werkzaamheden</v>
      </c>
      <c r="C45" s="80"/>
      <c r="D45" s="34">
        <f>_xlfn.XLOOKUP($A45,Tarieven!$A:$A,Tarieven!$C:$C,"---",0,)</f>
        <v>0</v>
      </c>
      <c r="E45" s="34">
        <f>_xlfn.XLOOKUP($A45,Tarieven!$A:$A,Tarieven!$D:$D,"---",0,)</f>
        <v>0</v>
      </c>
      <c r="F45" s="13"/>
      <c r="G45" s="158"/>
      <c r="H45" s="47" t="str">
        <f t="shared" ref="H45" si="26">IF(F45="","",IF($G45="---","---",$F45*$G45))</f>
        <v/>
      </c>
      <c r="J45" s="73"/>
    </row>
    <row r="46" spans="1:10" ht="15.95" customHeight="1" x14ac:dyDescent="0.25">
      <c r="A46" s="162" t="s">
        <v>379</v>
      </c>
      <c r="B46" s="46" t="str">
        <f>_xlfn.XLOOKUP($A46,Tarieven!$A:$A,Tarieven!$B:$B,"---",0,)</f>
        <v>Koelsysteem: in werking zetten/uitzetten koelpomp(en) door vakman(nen)</v>
      </c>
      <c r="C46" s="80"/>
      <c r="D46" s="34" t="str">
        <f>_xlfn.XLOOKUP($A46,Tarieven!$A:$A,Tarieven!$C:$C,"---",0,)</f>
        <v>-</v>
      </c>
      <c r="E46" s="34" t="str">
        <f>_xlfn.XLOOKUP($A46,Tarieven!$A:$A,Tarieven!$D:$D,"---",0,)</f>
        <v>stk</v>
      </c>
      <c r="F46" s="13">
        <v>16</v>
      </c>
      <c r="G46" s="158">
        <v>0</v>
      </c>
      <c r="H46" s="47">
        <f t="shared" ref="H46" si="27">IF(F46="","",IF($G46="---","---",$F46*$G46))</f>
        <v>0</v>
      </c>
      <c r="J46" s="73"/>
    </row>
    <row r="47" spans="1:10" ht="15.95" customHeight="1" x14ac:dyDescent="0.25">
      <c r="A47" s="162"/>
      <c r="B47" s="46">
        <f>_xlfn.XLOOKUP($A47,Tarieven!$A:$A,Tarieven!$B:$B,"---",0,)</f>
        <v>0</v>
      </c>
      <c r="C47" s="80"/>
      <c r="D47" s="34">
        <f>_xlfn.XLOOKUP($A47,Tarieven!$A:$A,Tarieven!$C:$C,"---",0,)</f>
        <v>0</v>
      </c>
      <c r="E47" s="34">
        <f>_xlfn.XLOOKUP($A47,Tarieven!$A:$A,Tarieven!$D:$D,"---",0,)</f>
        <v>0</v>
      </c>
      <c r="F47" s="13"/>
      <c r="G47" s="158"/>
      <c r="H47" s="47" t="str">
        <f t="shared" ref="H47" si="28">IF(F47="","",IF($G47="---","---",$F47*$G47))</f>
        <v/>
      </c>
      <c r="J47" s="73"/>
    </row>
    <row r="48" spans="1:10" ht="15.95" customHeight="1" x14ac:dyDescent="0.25">
      <c r="A48" s="162" t="s">
        <v>292</v>
      </c>
      <c r="B48" s="46" t="str">
        <f>_xlfn.XLOOKUP($A48,Tarieven!$A:$A,Tarieven!$B:$B,"---",0,)</f>
        <v>BR0373 Brug Halfweg Zwanenburg</v>
      </c>
      <c r="C48" s="80"/>
      <c r="D48" s="34">
        <f>_xlfn.XLOOKUP($A48,Tarieven!$A:$A,Tarieven!$C:$C,"---",0,)</f>
        <v>0</v>
      </c>
      <c r="E48" s="34">
        <f>_xlfn.XLOOKUP($A48,Tarieven!$A:$A,Tarieven!$D:$D,"---",0,)</f>
        <v>0</v>
      </c>
      <c r="F48" s="13"/>
      <c r="G48" s="158"/>
      <c r="H48" s="47" t="str">
        <f t="shared" si="10"/>
        <v/>
      </c>
      <c r="I48" s="128" t="s">
        <v>258</v>
      </c>
      <c r="J48" s="73"/>
    </row>
    <row r="49" spans="1:10" ht="15.95" customHeight="1" x14ac:dyDescent="0.25">
      <c r="A49" s="162" t="s">
        <v>51</v>
      </c>
      <c r="B49" s="46" t="str">
        <f>_xlfn.XLOOKUP($A49,Tarieven!$A:$A,Tarieven!$B:$B,"---",0,)</f>
        <v>Reinigen</v>
      </c>
      <c r="C49" s="80"/>
      <c r="D49" s="34">
        <f>_xlfn.XLOOKUP($A49,Tarieven!$A:$A,Tarieven!$C:$C,"---",0,)</f>
        <v>0</v>
      </c>
      <c r="E49" s="34">
        <f>_xlfn.XLOOKUP($A49,Tarieven!$A:$A,Tarieven!$D:$D,"---",0,)</f>
        <v>0</v>
      </c>
      <c r="F49" s="13"/>
      <c r="G49" s="158"/>
      <c r="H49" s="47" t="str">
        <f t="shared" si="10"/>
        <v/>
      </c>
      <c r="J49" s="73"/>
    </row>
    <row r="50" spans="1:10" ht="15.95" customHeight="1" x14ac:dyDescent="0.25">
      <c r="A50" s="162" t="s">
        <v>316</v>
      </c>
      <c r="B50" s="46" t="str">
        <f>_xlfn.XLOOKUP($A50,Tarieven!$A:$A,Tarieven!$B:$B,"---",0,)</f>
        <v>Reinigen geheel object groot (inclusief goten en hwa)</v>
      </c>
      <c r="C50" s="80"/>
      <c r="D50" s="34" t="str">
        <f>_xlfn.XLOOKUP($A50,Tarieven!$A:$A,Tarieven!$C:$C,"---",0,)</f>
        <v>&gt;150 m2</v>
      </c>
      <c r="E50" s="34" t="str">
        <f>_xlfn.XLOOKUP($A50,Tarieven!$A:$A,Tarieven!$D:$D,"---",0,)</f>
        <v>stk</v>
      </c>
      <c r="F50" s="13">
        <v>3</v>
      </c>
      <c r="G50" s="158">
        <v>0</v>
      </c>
      <c r="H50" s="47">
        <f t="shared" ref="H50" si="29">IF(F50="","",IF($G50="---","---",$F50*$G50))</f>
        <v>0</v>
      </c>
      <c r="J50" s="73"/>
    </row>
    <row r="51" spans="1:10" ht="15.95" customHeight="1" x14ac:dyDescent="0.25">
      <c r="A51" s="162" t="s">
        <v>600</v>
      </c>
      <c r="B51" s="46" t="str">
        <f>_xlfn.XLOOKUP($A51,Tarieven!$A:$A,Tarieven!$B:$B,"---",0,)</f>
        <v>Toepassen bereikbaarheidsvoorzieningen</v>
      </c>
      <c r="C51" s="80"/>
      <c r="D51" s="34" t="str">
        <f>_xlfn.XLOOKUP($A51,Tarieven!$A:$A,Tarieven!$C:$C,"---",0,)</f>
        <v>-</v>
      </c>
      <c r="E51" s="34" t="str">
        <f>_xlfn.XLOOKUP($A51,Tarieven!$A:$A,Tarieven!$D:$D,"---",0,)</f>
        <v>EUR</v>
      </c>
      <c r="F51" s="13">
        <v>3</v>
      </c>
      <c r="G51" s="158">
        <v>0</v>
      </c>
      <c r="H51" s="47">
        <f t="shared" ref="H51" si="30">IF(F51="","",IF($G51="---","---",$F51*$G51))</f>
        <v>0</v>
      </c>
      <c r="J51" s="73"/>
    </row>
    <row r="52" spans="1:10" ht="15.95" customHeight="1" x14ac:dyDescent="0.25">
      <c r="A52" s="162" t="s">
        <v>53</v>
      </c>
      <c r="B52" s="46" t="str">
        <f>_xlfn.XLOOKUP($A52,Tarieven!$A:$A,Tarieven!$B:$B,"---",0,)</f>
        <v>Onderhouden Elektromechanische installatie</v>
      </c>
      <c r="C52" s="80"/>
      <c r="D52" s="34">
        <f>_xlfn.XLOOKUP($A52,Tarieven!$A:$A,Tarieven!$C:$C,"---",0,)</f>
        <v>0</v>
      </c>
      <c r="E52" s="34">
        <f>_xlfn.XLOOKUP($A52,Tarieven!$A:$A,Tarieven!$D:$D,"---",0,)</f>
        <v>0</v>
      </c>
      <c r="F52" s="13"/>
      <c r="G52" s="158"/>
      <c r="H52" s="47" t="str">
        <f t="shared" ref="H52" si="31">IF(F52="","",IF($G52="---","---",$F52*$G52))</f>
        <v/>
      </c>
      <c r="J52" s="73"/>
    </row>
    <row r="53" spans="1:10" ht="15.95" customHeight="1" x14ac:dyDescent="0.25">
      <c r="A53" s="162" t="s">
        <v>193</v>
      </c>
      <c r="B53" s="46" t="str">
        <f>_xlfn.XLOOKUP($A53,Tarieven!$A:$A,Tarieven!$B:$B,"---",0,)</f>
        <v>Doorsmeren van alle beweegbare onderdelen van de brug, halfjaarlijks</v>
      </c>
      <c r="C53" s="80"/>
      <c r="D53" s="34" t="str">
        <f>_xlfn.XLOOKUP($A53,Tarieven!$A:$A,Tarieven!$C:$C,"---",0,)</f>
        <v>-</v>
      </c>
      <c r="E53" s="34" t="str">
        <f>_xlfn.XLOOKUP($A53,Tarieven!$A:$A,Tarieven!$D:$D,"---",0,)</f>
        <v>EUR</v>
      </c>
      <c r="F53" s="13">
        <v>8</v>
      </c>
      <c r="G53" s="158">
        <v>0</v>
      </c>
      <c r="H53" s="47">
        <f t="shared" ref="H53" si="32">IF(F53="","",IF($G53="---","---",$F53*$G53))</f>
        <v>0</v>
      </c>
      <c r="J53" s="73"/>
    </row>
    <row r="54" spans="1:10" ht="15.95" customHeight="1" x14ac:dyDescent="0.25">
      <c r="A54" s="162" t="s">
        <v>353</v>
      </c>
      <c r="B54" s="46" t="str">
        <f>_xlfn.XLOOKUP($A54,Tarieven!$A:$A,Tarieven!$B:$B,"---",0,)</f>
        <v>Vervangen olie, motorreductor, tandwielkasten</v>
      </c>
      <c r="C54" s="80"/>
      <c r="D54" s="34" t="str">
        <f>_xlfn.XLOOKUP($A54,Tarieven!$A:$A,Tarieven!$C:$C,"---",0,)</f>
        <v>-</v>
      </c>
      <c r="E54" s="34" t="str">
        <f>_xlfn.XLOOKUP($A54,Tarieven!$A:$A,Tarieven!$D:$D,"---",0,)</f>
        <v>stk</v>
      </c>
      <c r="F54" s="13">
        <v>10</v>
      </c>
      <c r="G54" s="158">
        <v>0</v>
      </c>
      <c r="H54" s="47">
        <f t="shared" ref="H54" si="33">IF(F54="","",IF($G54="---","---",$F54*$G54))</f>
        <v>0</v>
      </c>
      <c r="J54" s="73"/>
    </row>
    <row r="55" spans="1:10" ht="15.95" customHeight="1" x14ac:dyDescent="0.25">
      <c r="A55" s="162" t="s">
        <v>557</v>
      </c>
      <c r="B55" s="46" t="str">
        <f>_xlfn.XLOOKUP($A55,Tarieven!$A:$A,Tarieven!$B:$B,"---",0,)</f>
        <v>Jaarlijks onderhouden mechanische en electrische installatie volgens voorschrift</v>
      </c>
      <c r="C55" s="80"/>
      <c r="D55" s="34" t="str">
        <f>_xlfn.XLOOKUP($A55,Tarieven!$A:$A,Tarieven!$C:$C,"---",0,)</f>
        <v>-</v>
      </c>
      <c r="E55" s="34" t="str">
        <f>_xlfn.XLOOKUP($A55,Tarieven!$A:$A,Tarieven!$D:$D,"---",0,)</f>
        <v>EUR</v>
      </c>
      <c r="F55" s="13">
        <v>4</v>
      </c>
      <c r="G55" s="158">
        <v>0</v>
      </c>
      <c r="H55" s="47">
        <f t="shared" ref="H55" si="34">IF(F55="","",IF($G55="---","---",$F55*$G55))</f>
        <v>0</v>
      </c>
      <c r="J55" s="73"/>
    </row>
    <row r="56" spans="1:10" ht="15.95" customHeight="1" x14ac:dyDescent="0.25">
      <c r="A56" s="162" t="s">
        <v>55</v>
      </c>
      <c r="B56" s="46" t="str">
        <f>_xlfn.XLOOKUP($A56,Tarieven!$A:$A,Tarieven!$B:$B,"---",0,)</f>
        <v>Onderhouden Klimaatinstallaties</v>
      </c>
      <c r="C56" s="80"/>
      <c r="D56" s="34">
        <f>_xlfn.XLOOKUP($A56,Tarieven!$A:$A,Tarieven!$C:$C,"---",0,)</f>
        <v>0</v>
      </c>
      <c r="E56" s="34">
        <f>_xlfn.XLOOKUP($A56,Tarieven!$A:$A,Tarieven!$D:$D,"---",0,)</f>
        <v>0</v>
      </c>
      <c r="F56" s="13"/>
      <c r="G56" s="158"/>
      <c r="H56" s="47" t="str">
        <f t="shared" ref="H56" si="35">IF(F56="","",IF($G56="---","---",$F56*$G56))</f>
        <v/>
      </c>
      <c r="J56" s="73"/>
    </row>
    <row r="57" spans="1:10" ht="15.95" customHeight="1" x14ac:dyDescent="0.25">
      <c r="A57" s="162" t="s">
        <v>209</v>
      </c>
      <c r="B57" s="46" t="str">
        <f>_xlfn.XLOOKUP($A57,Tarieven!$A:$A,Tarieven!$B:$B,"---",0,)</f>
        <v>Jaarlijks onderhoud klimaatinstallaties volgens voorschrift</v>
      </c>
      <c r="C57" s="80"/>
      <c r="D57" s="34" t="str">
        <f>_xlfn.XLOOKUP($A57,Tarieven!$A:$A,Tarieven!$C:$C,"---",0,)</f>
        <v>-</v>
      </c>
      <c r="E57" s="34" t="str">
        <f>_xlfn.XLOOKUP($A57,Tarieven!$A:$A,Tarieven!$D:$D,"---",0,)</f>
        <v>EUR</v>
      </c>
      <c r="F57" s="13">
        <v>4</v>
      </c>
      <c r="G57" s="158">
        <v>0</v>
      </c>
      <c r="H57" s="47">
        <f t="shared" ref="H57" si="36">IF(F57="","",IF($G57="---","---",$F57*$G57))</f>
        <v>0</v>
      </c>
      <c r="J57" s="73"/>
    </row>
    <row r="58" spans="1:10" ht="15.95" customHeight="1" x14ac:dyDescent="0.25">
      <c r="A58" s="162" t="s">
        <v>367</v>
      </c>
      <c r="B58" s="46" t="str">
        <f>_xlfn.XLOOKUP($A58,Tarieven!$A:$A,Tarieven!$B:$B,"---",0,)</f>
        <v>Vervangen van luchtfilters</v>
      </c>
      <c r="C58" s="80"/>
      <c r="D58" s="34" t="str">
        <f>_xlfn.XLOOKUP($A58,Tarieven!$A:$A,Tarieven!$C:$C,"---",0,)</f>
        <v>-</v>
      </c>
      <c r="E58" s="34" t="str">
        <f>_xlfn.XLOOKUP($A58,Tarieven!$A:$A,Tarieven!$D:$D,"---",0,)</f>
        <v>stk</v>
      </c>
      <c r="F58" s="13">
        <v>4</v>
      </c>
      <c r="G58" s="158">
        <v>0</v>
      </c>
      <c r="H58" s="47">
        <f t="shared" ref="H58" si="37">IF(F58="","",IF($G58="---","---",$F58*$G58))</f>
        <v>0</v>
      </c>
      <c r="J58" s="73"/>
    </row>
    <row r="59" spans="1:10" ht="15.95" customHeight="1" x14ac:dyDescent="0.25">
      <c r="A59" s="162" t="s">
        <v>59</v>
      </c>
      <c r="B59" s="46" t="str">
        <f>_xlfn.XLOOKUP($A59,Tarieven!$A:$A,Tarieven!$B:$B,"---",0,)</f>
        <v>Bijkomende werkzaamheden</v>
      </c>
      <c r="C59" s="80"/>
      <c r="D59" s="34">
        <f>_xlfn.XLOOKUP($A59,Tarieven!$A:$A,Tarieven!$C:$C,"---",0,)</f>
        <v>0</v>
      </c>
      <c r="E59" s="34">
        <f>_xlfn.XLOOKUP($A59,Tarieven!$A:$A,Tarieven!$D:$D,"---",0,)</f>
        <v>0</v>
      </c>
      <c r="F59" s="13"/>
      <c r="G59" s="158"/>
      <c r="H59" s="47" t="str">
        <f t="shared" ref="H59" si="38">IF(F59="","",IF($G59="---","---",$F59*$G59))</f>
        <v/>
      </c>
      <c r="J59" s="73"/>
    </row>
    <row r="60" spans="1:10" ht="15.95" customHeight="1" x14ac:dyDescent="0.25">
      <c r="A60" s="162" t="s">
        <v>379</v>
      </c>
      <c r="B60" s="46" t="str">
        <f>_xlfn.XLOOKUP($A60,Tarieven!$A:$A,Tarieven!$B:$B,"---",0,)</f>
        <v>Koelsysteem: in werking zetten/uitzetten koelpomp(en) door vakman(nen)</v>
      </c>
      <c r="C60" s="80"/>
      <c r="D60" s="34" t="str">
        <f>_xlfn.XLOOKUP($A60,Tarieven!$A:$A,Tarieven!$C:$C,"---",0,)</f>
        <v>-</v>
      </c>
      <c r="E60" s="34" t="str">
        <f>_xlfn.XLOOKUP($A60,Tarieven!$A:$A,Tarieven!$D:$D,"---",0,)</f>
        <v>stk</v>
      </c>
      <c r="F60" s="13">
        <v>16</v>
      </c>
      <c r="G60" s="158">
        <v>0</v>
      </c>
      <c r="H60" s="47">
        <f t="shared" ref="H60" si="39">IF(F60="","",IF($G60="---","---",$F60*$G60))</f>
        <v>0</v>
      </c>
      <c r="J60" s="73"/>
    </row>
    <row r="61" spans="1:10" ht="15.95" customHeight="1" x14ac:dyDescent="0.25">
      <c r="A61" s="162"/>
      <c r="B61" s="46">
        <f>_xlfn.XLOOKUP($A61,Tarieven!$A:$A,Tarieven!$B:$B,"---",0,)</f>
        <v>0</v>
      </c>
      <c r="C61" s="80"/>
      <c r="D61" s="34">
        <f>_xlfn.XLOOKUP($A61,Tarieven!$A:$A,Tarieven!$C:$C,"---",0,)</f>
        <v>0</v>
      </c>
      <c r="E61" s="34">
        <f>_xlfn.XLOOKUP($A61,Tarieven!$A:$A,Tarieven!$D:$D,"---",0,)</f>
        <v>0</v>
      </c>
      <c r="F61" s="13"/>
      <c r="G61" s="158"/>
      <c r="H61" s="47" t="str">
        <f t="shared" ref="H61" si="40">IF(F61="","",IF($G61="---","---",$F61*$G61))</f>
        <v/>
      </c>
      <c r="J61" s="73"/>
    </row>
    <row r="62" spans="1:10" ht="15.95" customHeight="1" x14ac:dyDescent="0.25">
      <c r="A62" s="162" t="s">
        <v>293</v>
      </c>
      <c r="B62" s="46" t="str">
        <f>_xlfn.XLOOKUP($A62,Tarieven!$A:$A,Tarieven!$B:$B,"---",0,)</f>
        <v>BR0518 Brug Park-Zwanenburg-Osdorp</v>
      </c>
      <c r="C62" s="80"/>
      <c r="D62" s="34">
        <f>_xlfn.XLOOKUP($A62,Tarieven!$A:$A,Tarieven!$C:$C,"---",0,)</f>
        <v>0</v>
      </c>
      <c r="E62" s="34">
        <f>_xlfn.XLOOKUP($A62,Tarieven!$A:$A,Tarieven!$D:$D,"---",0,)</f>
        <v>0</v>
      </c>
      <c r="F62" s="13"/>
      <c r="G62" s="158"/>
      <c r="H62" s="47" t="str">
        <f t="shared" si="10"/>
        <v/>
      </c>
      <c r="I62" s="128" t="s">
        <v>258</v>
      </c>
      <c r="J62" s="73"/>
    </row>
    <row r="63" spans="1:10" ht="15.95" customHeight="1" x14ac:dyDescent="0.25">
      <c r="A63" s="162" t="s">
        <v>568</v>
      </c>
      <c r="B63" s="46" t="str">
        <f>_xlfn.XLOOKUP($A63,Tarieven!$A:$A,Tarieven!$B:$B,"---",0,)</f>
        <v>Verkeersmaatregelen en omleidingen</v>
      </c>
      <c r="C63" s="80"/>
      <c r="D63" s="34">
        <f>_xlfn.XLOOKUP($A63,Tarieven!$A:$A,Tarieven!$C:$C,"---",0,)</f>
        <v>0</v>
      </c>
      <c r="E63" s="34">
        <f>_xlfn.XLOOKUP($A63,Tarieven!$A:$A,Tarieven!$D:$D,"---",0,)</f>
        <v>0</v>
      </c>
      <c r="F63" s="13"/>
      <c r="G63" s="158"/>
      <c r="H63" s="47" t="str">
        <f t="shared" si="10"/>
        <v/>
      </c>
      <c r="J63" s="73"/>
    </row>
    <row r="64" spans="1:10" ht="15.95" customHeight="1" x14ac:dyDescent="0.25">
      <c r="A64" s="162" t="s">
        <v>571</v>
      </c>
      <c r="B64" s="46" t="str">
        <f>_xlfn.XLOOKUP($A64,Tarieven!$A:$A,Tarieven!$B:$B,"---",0,)</f>
        <v>Toepassen verkeersmaatregelen klein (schrikhek, pilonnen e.d.)</v>
      </c>
      <c r="C64" s="80"/>
      <c r="D64" s="34" t="str">
        <f>_xlfn.XLOOKUP($A64,Tarieven!$A:$A,Tarieven!$C:$C,"---",0,)</f>
        <v>0-1 dag</v>
      </c>
      <c r="E64" s="34" t="str">
        <f>_xlfn.XLOOKUP($A64,Tarieven!$A:$A,Tarieven!$D:$D,"---",0,)</f>
        <v>stk</v>
      </c>
      <c r="F64" s="13">
        <v>4</v>
      </c>
      <c r="G64" s="158">
        <v>0</v>
      </c>
      <c r="H64" s="47">
        <f t="shared" si="10"/>
        <v>0</v>
      </c>
      <c r="J64" s="73"/>
    </row>
    <row r="65" spans="1:10" ht="15.95" customHeight="1" x14ac:dyDescent="0.25">
      <c r="A65" s="162" t="s">
        <v>51</v>
      </c>
      <c r="B65" s="46" t="str">
        <f>_xlfn.XLOOKUP($A65,Tarieven!$A:$A,Tarieven!$B:$B,"---",0,)</f>
        <v>Reinigen</v>
      </c>
      <c r="C65" s="80"/>
      <c r="D65" s="34">
        <f>_xlfn.XLOOKUP($A65,Tarieven!$A:$A,Tarieven!$C:$C,"---",0,)</f>
        <v>0</v>
      </c>
      <c r="E65" s="34">
        <f>_xlfn.XLOOKUP($A65,Tarieven!$A:$A,Tarieven!$D:$D,"---",0,)</f>
        <v>0</v>
      </c>
      <c r="F65" s="13"/>
      <c r="G65" s="158"/>
      <c r="H65" s="47" t="str">
        <f t="shared" si="10"/>
        <v/>
      </c>
      <c r="J65" s="73"/>
    </row>
    <row r="66" spans="1:10" ht="15.95" customHeight="1" x14ac:dyDescent="0.25">
      <c r="A66" s="162" t="s">
        <v>315</v>
      </c>
      <c r="B66" s="46" t="str">
        <f>_xlfn.XLOOKUP($A66,Tarieven!$A:$A,Tarieven!$B:$B,"---",0,)</f>
        <v>Reinigen geheel object midden (inclusief goten en hwa)</v>
      </c>
      <c r="C66" s="80"/>
      <c r="D66" s="34" t="str">
        <f>_xlfn.XLOOKUP($A66,Tarieven!$A:$A,Tarieven!$C:$C,"---",0,)</f>
        <v>50-150 m2</v>
      </c>
      <c r="E66" s="34" t="str">
        <f>_xlfn.XLOOKUP($A66,Tarieven!$A:$A,Tarieven!$D:$D,"---",0,)</f>
        <v>stk</v>
      </c>
      <c r="F66" s="13">
        <v>4</v>
      </c>
      <c r="G66" s="158">
        <v>0</v>
      </c>
      <c r="H66" s="47">
        <f t="shared" si="10"/>
        <v>0</v>
      </c>
      <c r="J66" s="73"/>
    </row>
    <row r="67" spans="1:10" ht="15.95" customHeight="1" x14ac:dyDescent="0.25">
      <c r="A67" s="162" t="s">
        <v>600</v>
      </c>
      <c r="B67" s="46" t="str">
        <f>_xlfn.XLOOKUP($A67,Tarieven!$A:$A,Tarieven!$B:$B,"---",0,)</f>
        <v>Toepassen bereikbaarheidsvoorzieningen</v>
      </c>
      <c r="C67" s="80"/>
      <c r="D67" s="34" t="str">
        <f>_xlfn.XLOOKUP($A67,Tarieven!$A:$A,Tarieven!$C:$C,"---",0,)</f>
        <v>-</v>
      </c>
      <c r="E67" s="34" t="str">
        <f>_xlfn.XLOOKUP($A67,Tarieven!$A:$A,Tarieven!$D:$D,"---",0,)</f>
        <v>EUR</v>
      </c>
      <c r="F67" s="13">
        <v>4</v>
      </c>
      <c r="G67" s="158">
        <v>0</v>
      </c>
      <c r="H67" s="47">
        <f t="shared" si="10"/>
        <v>0</v>
      </c>
      <c r="J67" s="73"/>
    </row>
    <row r="68" spans="1:10" ht="15.95" customHeight="1" x14ac:dyDescent="0.25">
      <c r="A68" s="162" t="s">
        <v>166</v>
      </c>
      <c r="B68" s="46" t="str">
        <f>_xlfn.XLOOKUP($A68,Tarieven!$A:$A,Tarieven!$B:$B,"---",0,)</f>
        <v>Herstellen/Herstraten verhardingen</v>
      </c>
      <c r="C68" s="80"/>
      <c r="D68" s="34">
        <f>_xlfn.XLOOKUP($A68,Tarieven!$A:$A,Tarieven!$C:$C,"---",0,)</f>
        <v>0</v>
      </c>
      <c r="E68" s="34">
        <f>_xlfn.XLOOKUP($A68,Tarieven!$A:$A,Tarieven!$D:$D,"---",0,)</f>
        <v>0</v>
      </c>
      <c r="F68" s="13"/>
      <c r="G68" s="158"/>
      <c r="H68" s="47" t="str">
        <f t="shared" si="10"/>
        <v/>
      </c>
      <c r="J68" s="73"/>
    </row>
    <row r="69" spans="1:10" ht="15.95" customHeight="1" x14ac:dyDescent="0.25">
      <c r="A69" s="162" t="s">
        <v>191</v>
      </c>
      <c r="B69" s="46" t="str">
        <f>_xlfn.XLOOKUP($A69,Tarieven!$A:$A,Tarieven!$B:$B,"---",0,)</f>
        <v>Herstellen elementenverharding -- 0-10 m2</v>
      </c>
      <c r="C69" s="80"/>
      <c r="D69" s="34" t="str">
        <f>_xlfn.XLOOKUP($A69,Tarieven!$A:$A,Tarieven!$C:$C,"---",0,)</f>
        <v>0-10</v>
      </c>
      <c r="E69" s="34" t="str">
        <f>_xlfn.XLOOKUP($A69,Tarieven!$A:$A,Tarieven!$D:$D,"---",0,)</f>
        <v>m2</v>
      </c>
      <c r="F69" s="13">
        <v>1</v>
      </c>
      <c r="G69" s="158">
        <v>0</v>
      </c>
      <c r="H69" s="47">
        <f t="shared" ref="H69" si="41">IF(F69="","",IF($G69="---","---",$F69*$G69))</f>
        <v>0</v>
      </c>
      <c r="J69" s="73"/>
    </row>
    <row r="70" spans="1:10" ht="15.95" customHeight="1" x14ac:dyDescent="0.25">
      <c r="A70" s="162" t="s">
        <v>53</v>
      </c>
      <c r="B70" s="46" t="str">
        <f>_xlfn.XLOOKUP($A70,Tarieven!$A:$A,Tarieven!$B:$B,"---",0,)</f>
        <v>Onderhouden Elektromechanische installatie</v>
      </c>
      <c r="C70" s="80"/>
      <c r="D70" s="34">
        <f>_xlfn.XLOOKUP($A70,Tarieven!$A:$A,Tarieven!$C:$C,"---",0,)</f>
        <v>0</v>
      </c>
      <c r="E70" s="34">
        <f>_xlfn.XLOOKUP($A70,Tarieven!$A:$A,Tarieven!$D:$D,"---",0,)</f>
        <v>0</v>
      </c>
      <c r="F70" s="13"/>
      <c r="G70" s="158"/>
      <c r="H70" s="47" t="str">
        <f t="shared" ref="H70" si="42">IF(F70="","",IF($G70="---","---",$F70*$G70))</f>
        <v/>
      </c>
      <c r="J70" s="73"/>
    </row>
    <row r="71" spans="1:10" ht="15.95" customHeight="1" x14ac:dyDescent="0.25">
      <c r="A71" s="162" t="s">
        <v>193</v>
      </c>
      <c r="B71" s="46" t="str">
        <f>_xlfn.XLOOKUP($A71,Tarieven!$A:$A,Tarieven!$B:$B,"---",0,)</f>
        <v>Doorsmeren van alle beweegbare onderdelen van de brug, halfjaarlijks</v>
      </c>
      <c r="C71" s="80"/>
      <c r="D71" s="34" t="str">
        <f>_xlfn.XLOOKUP($A71,Tarieven!$A:$A,Tarieven!$C:$C,"---",0,)</f>
        <v>-</v>
      </c>
      <c r="E71" s="34" t="str">
        <f>_xlfn.XLOOKUP($A71,Tarieven!$A:$A,Tarieven!$D:$D,"---",0,)</f>
        <v>EUR</v>
      </c>
      <c r="F71" s="13">
        <v>8</v>
      </c>
      <c r="G71" s="158">
        <v>0</v>
      </c>
      <c r="H71" s="47">
        <f t="shared" ref="H71" si="43">IF(F71="","",IF($G71="---","---",$F71*$G71))</f>
        <v>0</v>
      </c>
      <c r="J71" s="73"/>
    </row>
    <row r="72" spans="1:10" ht="15.95" customHeight="1" x14ac:dyDescent="0.25">
      <c r="A72" s="162" t="s">
        <v>353</v>
      </c>
      <c r="B72" s="46" t="str">
        <f>_xlfn.XLOOKUP($A72,Tarieven!$A:$A,Tarieven!$B:$B,"---",0,)</f>
        <v>Vervangen olie, motorreductor, tandwielkasten</v>
      </c>
      <c r="C72" s="80"/>
      <c r="D72" s="34" t="str">
        <f>_xlfn.XLOOKUP($A72,Tarieven!$A:$A,Tarieven!$C:$C,"---",0,)</f>
        <v>-</v>
      </c>
      <c r="E72" s="34" t="str">
        <f>_xlfn.XLOOKUP($A72,Tarieven!$A:$A,Tarieven!$D:$D,"---",0,)</f>
        <v>stk</v>
      </c>
      <c r="F72" s="13">
        <v>2</v>
      </c>
      <c r="G72" s="158">
        <v>0</v>
      </c>
      <c r="H72" s="47">
        <f t="shared" ref="H72" si="44">IF(F72="","",IF($G72="---","---",$F72*$G72))</f>
        <v>0</v>
      </c>
      <c r="J72" s="73"/>
    </row>
    <row r="73" spans="1:10" ht="15.95" customHeight="1" x14ac:dyDescent="0.25">
      <c r="A73" s="162" t="s">
        <v>557</v>
      </c>
      <c r="B73" s="46" t="str">
        <f>_xlfn.XLOOKUP($A73,Tarieven!$A:$A,Tarieven!$B:$B,"---",0,)</f>
        <v>Jaarlijks onderhouden mechanische en electrische installatie volgens voorschrift</v>
      </c>
      <c r="C73" s="80"/>
      <c r="D73" s="34" t="str">
        <f>_xlfn.XLOOKUP($A73,Tarieven!$A:$A,Tarieven!$C:$C,"---",0,)</f>
        <v>-</v>
      </c>
      <c r="E73" s="34" t="str">
        <f>_xlfn.XLOOKUP($A73,Tarieven!$A:$A,Tarieven!$D:$D,"---",0,)</f>
        <v>EUR</v>
      </c>
      <c r="F73" s="13">
        <v>4</v>
      </c>
      <c r="G73" s="158">
        <v>0</v>
      </c>
      <c r="H73" s="47">
        <f t="shared" ref="H73" si="45">IF(F73="","",IF($G73="---","---",$F73*$G73))</f>
        <v>0</v>
      </c>
      <c r="J73" s="73"/>
    </row>
    <row r="74" spans="1:10" ht="15.95" customHeight="1" x14ac:dyDescent="0.25">
      <c r="A74" s="162" t="s">
        <v>54</v>
      </c>
      <c r="B74" s="46" t="str">
        <f>_xlfn.XLOOKUP($A74,Tarieven!$A:$A,Tarieven!$B:$B,"---",0,)</f>
        <v xml:space="preserve">Onderhouden Elektrohydraulische installaties </v>
      </c>
      <c r="C74" s="80"/>
      <c r="D74" s="34">
        <f>_xlfn.XLOOKUP($A74,Tarieven!$A:$A,Tarieven!$C:$C,"---",0,)</f>
        <v>0</v>
      </c>
      <c r="E74" s="34">
        <f>_xlfn.XLOOKUP($A74,Tarieven!$A:$A,Tarieven!$D:$D,"---",0,)</f>
        <v>0</v>
      </c>
      <c r="F74" s="13"/>
      <c r="G74" s="158"/>
      <c r="H74" s="47" t="str">
        <f t="shared" ref="H74" si="46">IF(F74="","",IF($G74="---","---",$F74*$G74))</f>
        <v/>
      </c>
      <c r="J74" s="73"/>
    </row>
    <row r="75" spans="1:10" ht="15.95" customHeight="1" x14ac:dyDescent="0.25">
      <c r="A75" s="162" t="s">
        <v>182</v>
      </c>
      <c r="B75" s="46" t="str">
        <f>_xlfn.XLOOKUP($A75,Tarieven!$A:$A,Tarieven!$B:$B,"---",0,)</f>
        <v>Jaarlijks onderhoud hydraulische installaties volgens voorschrift</v>
      </c>
      <c r="C75" s="80"/>
      <c r="D75" s="34" t="str">
        <f>_xlfn.XLOOKUP($A75,Tarieven!$A:$A,Tarieven!$C:$C,"---",0,)</f>
        <v>-</v>
      </c>
      <c r="E75" s="34" t="str">
        <f>_xlfn.XLOOKUP($A75,Tarieven!$A:$A,Tarieven!$D:$D,"---",0,)</f>
        <v>EUR</v>
      </c>
      <c r="F75" s="13">
        <v>4</v>
      </c>
      <c r="G75" s="158">
        <v>0</v>
      </c>
      <c r="H75" s="47">
        <f t="shared" ref="H75" si="47">IF(F75="","",IF($G75="---","---",$F75*$G75))</f>
        <v>0</v>
      </c>
      <c r="J75" s="73"/>
    </row>
    <row r="76" spans="1:10" ht="15.95" customHeight="1" x14ac:dyDescent="0.25">
      <c r="A76" s="162" t="s">
        <v>359</v>
      </c>
      <c r="B76" s="46" t="str">
        <f>_xlfn.XLOOKUP($A76,Tarieven!$A:$A,Tarieven!$B:$B,"---",0,)</f>
        <v>Vervangen/wisselen olie, inclusief filters en ontluchtingsfilters</v>
      </c>
      <c r="C76" s="80"/>
      <c r="D76" s="34" t="str">
        <f>_xlfn.XLOOKUP($A76,Tarieven!$A:$A,Tarieven!$C:$C,"---",0,)</f>
        <v>-</v>
      </c>
      <c r="E76" s="34" t="str">
        <f>_xlfn.XLOOKUP($A76,Tarieven!$A:$A,Tarieven!$D:$D,"---",0,)</f>
        <v>ltr</v>
      </c>
      <c r="F76" s="13">
        <v>600</v>
      </c>
      <c r="G76" s="158">
        <v>0</v>
      </c>
      <c r="H76" s="47">
        <f t="shared" ref="H76" si="48">IF(F76="","",IF($G76="---","---",$F76*$G76))</f>
        <v>0</v>
      </c>
      <c r="J76" s="73"/>
    </row>
    <row r="77" spans="1:10" ht="15.95" customHeight="1" x14ac:dyDescent="0.25">
      <c r="A77" s="162" t="s">
        <v>611</v>
      </c>
      <c r="B77" s="46" t="str">
        <f>_xlfn.XLOOKUP($A77,Tarieven!$A:$A,Tarieven!$B:$B,"---",0,)</f>
        <v>Compleet gemonteerde hydrauliekslang met koppelingen (maatwerk), uitgangspunt: 5/8" 350Bar EN857 2SC l=2m1</v>
      </c>
      <c r="C77" s="80"/>
      <c r="D77" s="34" t="str">
        <f>_xlfn.XLOOKUP($A77,Tarieven!$A:$A,Tarieven!$C:$C,"---",0,)</f>
        <v>-</v>
      </c>
      <c r="E77" s="34" t="str">
        <f>_xlfn.XLOOKUP($A77,Tarieven!$A:$A,Tarieven!$D:$D,"---",0,)</f>
        <v>stk</v>
      </c>
      <c r="F77" s="13">
        <v>3</v>
      </c>
      <c r="G77" s="158">
        <v>0</v>
      </c>
      <c r="H77" s="47">
        <f t="shared" si="10"/>
        <v>0</v>
      </c>
      <c r="J77" s="73"/>
    </row>
    <row r="78" spans="1:10" ht="15.95" customHeight="1" x14ac:dyDescent="0.25">
      <c r="A78" s="162" t="s">
        <v>59</v>
      </c>
      <c r="B78" s="46" t="str">
        <f>_xlfn.XLOOKUP($A78,Tarieven!$A:$A,Tarieven!$B:$B,"---",0,)</f>
        <v>Bijkomende werkzaamheden</v>
      </c>
      <c r="C78" s="80"/>
      <c r="D78" s="34">
        <f>_xlfn.XLOOKUP($A78,Tarieven!$A:$A,Tarieven!$C:$C,"---",0,)</f>
        <v>0</v>
      </c>
      <c r="E78" s="34">
        <f>_xlfn.XLOOKUP($A78,Tarieven!$A:$A,Tarieven!$D:$D,"---",0,)</f>
        <v>0</v>
      </c>
      <c r="F78" s="13"/>
      <c r="G78" s="158"/>
      <c r="H78" s="47" t="str">
        <f t="shared" ref="H78" si="49">IF(F78="","",IF($G78="---","---",$F78*$G78))</f>
        <v/>
      </c>
      <c r="J78" s="73"/>
    </row>
    <row r="79" spans="1:10" ht="15.95" customHeight="1" x14ac:dyDescent="0.25">
      <c r="A79" s="162" t="s">
        <v>379</v>
      </c>
      <c r="B79" s="46" t="str">
        <f>_xlfn.XLOOKUP($A79,Tarieven!$A:$A,Tarieven!$B:$B,"---",0,)</f>
        <v>Koelsysteem: in werking zetten/uitzetten koelpomp(en) door vakman(nen)</v>
      </c>
      <c r="C79" s="80"/>
      <c r="D79" s="34" t="str">
        <f>_xlfn.XLOOKUP($A79,Tarieven!$A:$A,Tarieven!$C:$C,"---",0,)</f>
        <v>-</v>
      </c>
      <c r="E79" s="34" t="str">
        <f>_xlfn.XLOOKUP($A79,Tarieven!$A:$A,Tarieven!$D:$D,"---",0,)</f>
        <v>stk</v>
      </c>
      <c r="F79" s="13">
        <v>16</v>
      </c>
      <c r="G79" s="158">
        <v>0</v>
      </c>
      <c r="H79" s="47">
        <f t="shared" ref="H79" si="50">IF(F79="","",IF($G79="---","---",$F79*$G79))</f>
        <v>0</v>
      </c>
      <c r="J79" s="73"/>
    </row>
    <row r="80" spans="1:10" ht="15.95" customHeight="1" x14ac:dyDescent="0.25">
      <c r="A80" s="162"/>
      <c r="B80" s="46">
        <f>_xlfn.XLOOKUP($A80,Tarieven!$A:$A,Tarieven!$B:$B,"---",0,)</f>
        <v>0</v>
      </c>
      <c r="C80" s="80"/>
      <c r="D80" s="34">
        <f>_xlfn.XLOOKUP($A80,Tarieven!$A:$A,Tarieven!$C:$C,"---",0,)</f>
        <v>0</v>
      </c>
      <c r="E80" s="34">
        <f>_xlfn.XLOOKUP($A80,Tarieven!$A:$A,Tarieven!$D:$D,"---",0,)</f>
        <v>0</v>
      </c>
      <c r="F80" s="13"/>
      <c r="G80" s="158"/>
      <c r="H80" s="47" t="str">
        <f t="shared" ref="H80" si="51">IF(F80="","",IF($G80="---","---",$F80*$G80))</f>
        <v/>
      </c>
      <c r="J80" s="73"/>
    </row>
    <row r="81" spans="1:10" ht="15.95" customHeight="1" x14ac:dyDescent="0.25">
      <c r="A81" s="162" t="s">
        <v>294</v>
      </c>
      <c r="B81" s="46" t="str">
        <f>_xlfn.XLOOKUP($A81,Tarieven!$A:$A,Tarieven!$B:$B,"---",0,)</f>
        <v>BR0384 Lijnderbrug Lijnden</v>
      </c>
      <c r="C81" s="80"/>
      <c r="D81" s="34">
        <f>_xlfn.XLOOKUP($A81,Tarieven!$A:$A,Tarieven!$C:$C,"---",0,)</f>
        <v>0</v>
      </c>
      <c r="E81" s="34">
        <f>_xlfn.XLOOKUP($A81,Tarieven!$A:$A,Tarieven!$D:$D,"---",0,)</f>
        <v>0</v>
      </c>
      <c r="F81" s="13"/>
      <c r="G81" s="158"/>
      <c r="H81" s="47" t="str">
        <f t="shared" ref="H81" si="52">IF(F81="","",IF($G81="---","---",$F81*$G81))</f>
        <v/>
      </c>
      <c r="I81" s="128" t="s">
        <v>258</v>
      </c>
      <c r="J81" s="73"/>
    </row>
    <row r="82" spans="1:10" ht="15.95" customHeight="1" x14ac:dyDescent="0.25">
      <c r="A82" s="162" t="s">
        <v>568</v>
      </c>
      <c r="B82" s="46" t="str">
        <f>_xlfn.XLOOKUP($A82,Tarieven!$A:$A,Tarieven!$B:$B,"---",0,)</f>
        <v>Verkeersmaatregelen en omleidingen</v>
      </c>
      <c r="C82" s="80"/>
      <c r="D82" s="34">
        <f>_xlfn.XLOOKUP($A82,Tarieven!$A:$A,Tarieven!$C:$C,"---",0,)</f>
        <v>0</v>
      </c>
      <c r="E82" s="34">
        <f>_xlfn.XLOOKUP($A82,Tarieven!$A:$A,Tarieven!$D:$D,"---",0,)</f>
        <v>0</v>
      </c>
      <c r="F82" s="13"/>
      <c r="G82" s="158"/>
      <c r="H82" s="47" t="str">
        <f t="shared" si="10"/>
        <v/>
      </c>
      <c r="J82" s="73"/>
    </row>
    <row r="83" spans="1:10" ht="15.95" customHeight="1" x14ac:dyDescent="0.25">
      <c r="A83" s="162" t="s">
        <v>569</v>
      </c>
      <c r="B83" s="46" t="str">
        <f>_xlfn.XLOOKUP($A83,Tarieven!$A:$A,Tarieven!$B:$B,"---",0,)</f>
        <v>Opstellen verkeersplan</v>
      </c>
      <c r="C83" s="80"/>
      <c r="D83" s="34" t="str">
        <f>_xlfn.XLOOKUP($A83,Tarieven!$A:$A,Tarieven!$C:$C,"---",0,)</f>
        <v>-</v>
      </c>
      <c r="E83" s="34" t="str">
        <f>_xlfn.XLOOKUP($A83,Tarieven!$A:$A,Tarieven!$D:$D,"---",0,)</f>
        <v>stk</v>
      </c>
      <c r="F83" s="13">
        <v>1</v>
      </c>
      <c r="G83" s="158">
        <v>0</v>
      </c>
      <c r="H83" s="47">
        <f t="shared" si="10"/>
        <v>0</v>
      </c>
      <c r="J83" s="73"/>
    </row>
    <row r="84" spans="1:10" ht="15.95" customHeight="1" x14ac:dyDescent="0.25">
      <c r="A84" s="162" t="s">
        <v>571</v>
      </c>
      <c r="B84" s="46" t="str">
        <f>_xlfn.XLOOKUP($A84,Tarieven!$A:$A,Tarieven!$B:$B,"---",0,)</f>
        <v>Toepassen verkeersmaatregelen klein (schrikhek, pilonnen e.d.)</v>
      </c>
      <c r="C84" s="80"/>
      <c r="D84" s="34" t="str">
        <f>_xlfn.XLOOKUP($A84,Tarieven!$A:$A,Tarieven!$C:$C,"---",0,)</f>
        <v>0-1 dag</v>
      </c>
      <c r="E84" s="34" t="str">
        <f>_xlfn.XLOOKUP($A84,Tarieven!$A:$A,Tarieven!$D:$D,"---",0,)</f>
        <v>stk</v>
      </c>
      <c r="F84" s="13">
        <v>5</v>
      </c>
      <c r="G84" s="158">
        <v>0</v>
      </c>
      <c r="H84" s="47">
        <f t="shared" ref="H84" si="53">IF(F84="","",IF($G84="---","---",$F84*$G84))</f>
        <v>0</v>
      </c>
      <c r="J84" s="73"/>
    </row>
    <row r="85" spans="1:10" ht="15.95" customHeight="1" x14ac:dyDescent="0.25">
      <c r="A85" s="162" t="s">
        <v>580</v>
      </c>
      <c r="B85" s="46" t="str">
        <f>_xlfn.XLOOKUP($A85,Tarieven!$A:$A,Tarieven!$B:$B,"---",0,)</f>
        <v>Toepassen verkeersmaatregelen brug alle verkeer, halve rijbaan afzetting met verkeersregelaars -- &gt;3-5 dagen</v>
      </c>
      <c r="C85" s="80" t="s">
        <v>516</v>
      </c>
      <c r="D85" s="34" t="str">
        <f>_xlfn.XLOOKUP($A85,Tarieven!$A:$A,Tarieven!$C:$C,"---",0,)</f>
        <v>3-5 dag</v>
      </c>
      <c r="E85" s="34" t="str">
        <f>_xlfn.XLOOKUP($A85,Tarieven!$A:$A,Tarieven!$D:$D,"---",0,)</f>
        <v>stk</v>
      </c>
      <c r="F85" s="13">
        <v>5</v>
      </c>
      <c r="G85" s="158">
        <v>0</v>
      </c>
      <c r="H85" s="47">
        <f t="shared" si="10"/>
        <v>0</v>
      </c>
      <c r="J85" s="73"/>
    </row>
    <row r="86" spans="1:10" ht="15.95" customHeight="1" x14ac:dyDescent="0.25">
      <c r="A86" s="162" t="s">
        <v>51</v>
      </c>
      <c r="B86" s="46" t="str">
        <f>_xlfn.XLOOKUP($A86,Tarieven!$A:$A,Tarieven!$B:$B,"---",0,)</f>
        <v>Reinigen</v>
      </c>
      <c r="C86" s="80"/>
      <c r="D86" s="34">
        <f>_xlfn.XLOOKUP($A86,Tarieven!$A:$A,Tarieven!$C:$C,"---",0,)</f>
        <v>0</v>
      </c>
      <c r="E86" s="34">
        <f>_xlfn.XLOOKUP($A86,Tarieven!$A:$A,Tarieven!$D:$D,"---",0,)</f>
        <v>0</v>
      </c>
      <c r="F86" s="13"/>
      <c r="G86" s="158"/>
      <c r="H86" s="47" t="str">
        <f t="shared" ref="H86" si="54">IF(F86="","",IF($G86="---","---",$F86*$G86))</f>
        <v/>
      </c>
      <c r="J86" s="73"/>
    </row>
    <row r="87" spans="1:10" ht="15.95" customHeight="1" x14ac:dyDescent="0.25">
      <c r="A87" s="162" t="s">
        <v>316</v>
      </c>
      <c r="B87" s="46" t="str">
        <f>_xlfn.XLOOKUP($A87,Tarieven!$A:$A,Tarieven!$B:$B,"---",0,)</f>
        <v>Reinigen geheel object groot (inclusief goten en hwa)</v>
      </c>
      <c r="C87" s="80"/>
      <c r="D87" s="34" t="str">
        <f>_xlfn.XLOOKUP($A87,Tarieven!$A:$A,Tarieven!$C:$C,"---",0,)</f>
        <v>&gt;150 m2</v>
      </c>
      <c r="E87" s="34" t="str">
        <f>_xlfn.XLOOKUP($A87,Tarieven!$A:$A,Tarieven!$D:$D,"---",0,)</f>
        <v>stk</v>
      </c>
      <c r="F87" s="13">
        <v>4</v>
      </c>
      <c r="G87" s="158">
        <v>0</v>
      </c>
      <c r="H87" s="47">
        <f t="shared" si="10"/>
        <v>0</v>
      </c>
      <c r="J87" s="73"/>
    </row>
    <row r="88" spans="1:10" ht="15.95" customHeight="1" x14ac:dyDescent="0.25">
      <c r="A88" s="162" t="s">
        <v>322</v>
      </c>
      <c r="B88" s="46" t="str">
        <f>_xlfn.XLOOKUP($A88,Tarieven!$A:$A,Tarieven!$B:$B,"---",0,)</f>
        <v>Reinigen oppervlak --&gt;100 m2</v>
      </c>
      <c r="C88" s="80" t="s">
        <v>518</v>
      </c>
      <c r="D88" s="34" t="str">
        <f>_xlfn.XLOOKUP($A88,Tarieven!$A:$A,Tarieven!$C:$C,"---",0,)</f>
        <v>&gt;500</v>
      </c>
      <c r="E88" s="34" t="str">
        <f>_xlfn.XLOOKUP($A88,Tarieven!$A:$A,Tarieven!$D:$D,"---",0,)</f>
        <v>m2</v>
      </c>
      <c r="F88" s="13">
        <f>130*4*4</f>
        <v>2080</v>
      </c>
      <c r="G88" s="158">
        <v>0</v>
      </c>
      <c r="H88" s="47">
        <f t="shared" ref="H88" si="55">IF(F88="","",IF($G88="---","---",$F88*$G88))</f>
        <v>0</v>
      </c>
      <c r="J88" s="73"/>
    </row>
    <row r="89" spans="1:10" ht="15.95" customHeight="1" x14ac:dyDescent="0.25">
      <c r="A89" s="36" t="s">
        <v>603</v>
      </c>
      <c r="B89" s="46" t="str">
        <f>_xlfn.XLOOKUP($A89,Tarieven!$A:$A,Tarieven!$B:$B,"---",0,)</f>
        <v>Toepassen bereikbaarheidsvoorzieningen hoogwerker og</v>
      </c>
      <c r="C89" s="80"/>
      <c r="D89" s="34" t="str">
        <f>_xlfn.XLOOKUP($A89,Tarieven!$A:$A,Tarieven!$C:$C,"---",0,)</f>
        <v>3-5 dag</v>
      </c>
      <c r="E89" s="34" t="str">
        <f>_xlfn.XLOOKUP($A89,Tarieven!$A:$A,Tarieven!$D:$D,"---",0,)</f>
        <v>stk</v>
      </c>
      <c r="F89" s="13">
        <v>4</v>
      </c>
      <c r="G89" s="158">
        <v>0</v>
      </c>
      <c r="H89" s="47">
        <f t="shared" si="10"/>
        <v>0</v>
      </c>
      <c r="J89" s="73"/>
    </row>
    <row r="90" spans="1:10" ht="15.95" customHeight="1" x14ac:dyDescent="0.25">
      <c r="A90" s="36" t="s">
        <v>604</v>
      </c>
      <c r="B90" s="46" t="str">
        <f>_xlfn.XLOOKUP($A90,Tarieven!$A:$A,Tarieven!$B:$B,"---",0,)</f>
        <v>Toepassen bereikbaarheidsvoorzieningen hoogwerker/verreiker met Space 11 werkkooi og</v>
      </c>
      <c r="C90" s="80"/>
      <c r="D90" s="34" t="str">
        <f>_xlfn.XLOOKUP($A90,Tarieven!$A:$A,Tarieven!$C:$C,"---",0,)</f>
        <v>3-5 dag</v>
      </c>
      <c r="E90" s="34" t="str">
        <f>_xlfn.XLOOKUP($A90,Tarieven!$A:$A,Tarieven!$D:$D,"---",0,)</f>
        <v>stk</v>
      </c>
      <c r="F90" s="13">
        <v>1</v>
      </c>
      <c r="G90" s="158">
        <v>0</v>
      </c>
      <c r="H90" s="47">
        <f t="shared" ref="H90" si="56">IF(F90="","",IF($G90="---","---",$F90*$G90))</f>
        <v>0</v>
      </c>
      <c r="J90" s="73"/>
    </row>
    <row r="91" spans="1:10" ht="15.95" customHeight="1" x14ac:dyDescent="0.25">
      <c r="A91" s="162" t="s">
        <v>166</v>
      </c>
      <c r="B91" s="46" t="str">
        <f>_xlfn.XLOOKUP($A91,Tarieven!$A:$A,Tarieven!$B:$B,"---",0,)</f>
        <v>Herstellen/Herstraten verhardingen</v>
      </c>
      <c r="C91" s="80"/>
      <c r="D91" s="34">
        <f>_xlfn.XLOOKUP($A91,Tarieven!$A:$A,Tarieven!$C:$C,"---",0,)</f>
        <v>0</v>
      </c>
      <c r="E91" s="34">
        <f>_xlfn.XLOOKUP($A91,Tarieven!$A:$A,Tarieven!$D:$D,"---",0,)</f>
        <v>0</v>
      </c>
      <c r="F91" s="13"/>
      <c r="G91" s="158"/>
      <c r="H91" s="47" t="str">
        <f t="shared" ref="H91" si="57">IF(F91="","",IF($G91="---","---",$F91*$G91))</f>
        <v/>
      </c>
      <c r="J91" s="73"/>
    </row>
    <row r="92" spans="1:10" ht="15.95" customHeight="1" x14ac:dyDescent="0.25">
      <c r="A92" s="162" t="s">
        <v>191</v>
      </c>
      <c r="B92" s="46" t="str">
        <f>_xlfn.XLOOKUP($A92,Tarieven!$A:$A,Tarieven!$B:$B,"---",0,)</f>
        <v>Herstellen elementenverharding -- 0-10 m2</v>
      </c>
      <c r="C92" s="80"/>
      <c r="D92" s="34" t="str">
        <f>_xlfn.XLOOKUP($A92,Tarieven!$A:$A,Tarieven!$C:$C,"---",0,)</f>
        <v>0-10</v>
      </c>
      <c r="E92" s="34" t="str">
        <f>_xlfn.XLOOKUP($A92,Tarieven!$A:$A,Tarieven!$D:$D,"---",0,)</f>
        <v>m2</v>
      </c>
      <c r="F92" s="13">
        <v>1</v>
      </c>
      <c r="G92" s="158">
        <v>0</v>
      </c>
      <c r="H92" s="47">
        <f t="shared" si="10"/>
        <v>0</v>
      </c>
      <c r="J92" s="73"/>
    </row>
    <row r="93" spans="1:10" ht="15.95" customHeight="1" x14ac:dyDescent="0.25">
      <c r="A93" s="162" t="s">
        <v>154</v>
      </c>
      <c r="B93" s="46" t="str">
        <f>_xlfn.XLOOKUP($A93,Tarieven!$A:$A,Tarieven!$B:$B,"---",0,)</f>
        <v xml:space="preserve">Vervangen voegafdichtingen   </v>
      </c>
      <c r="C93" s="80"/>
      <c r="D93" s="34">
        <f>_xlfn.XLOOKUP($A93,Tarieven!$A:$A,Tarieven!$C:$C,"---",0,)</f>
        <v>0</v>
      </c>
      <c r="E93" s="34">
        <f>_xlfn.XLOOKUP($A93,Tarieven!$A:$A,Tarieven!$D:$D,"---",0,)</f>
        <v>0</v>
      </c>
      <c r="F93" s="13"/>
      <c r="G93" s="158"/>
      <c r="H93" s="47" t="str">
        <f t="shared" si="10"/>
        <v/>
      </c>
      <c r="J93" s="73"/>
    </row>
    <row r="94" spans="1:10" ht="15.95" customHeight="1" x14ac:dyDescent="0.25">
      <c r="A94" s="162" t="s">
        <v>338</v>
      </c>
      <c r="B94" s="46" t="str">
        <f>_xlfn.XLOOKUP($A94,Tarieven!$A:$A,Tarieven!$B:$B,"---",0,)</f>
        <v>Inzagen asfalt en vullen met rubberbitumen -- &gt;25 m1</v>
      </c>
      <c r="C94" s="80"/>
      <c r="D94" s="34" t="str">
        <f>_xlfn.XLOOKUP($A94,Tarieven!$A:$A,Tarieven!$C:$C,"---",0,)</f>
        <v>&gt;25</v>
      </c>
      <c r="E94" s="34" t="str">
        <f>_xlfn.XLOOKUP($A94,Tarieven!$A:$A,Tarieven!$D:$D,"---",0,)</f>
        <v>m1</v>
      </c>
      <c r="F94" s="13">
        <v>15</v>
      </c>
      <c r="G94" s="158">
        <v>0</v>
      </c>
      <c r="H94" s="47">
        <f t="shared" si="10"/>
        <v>0</v>
      </c>
      <c r="J94" s="73"/>
    </row>
    <row r="95" spans="1:10" ht="15.95" customHeight="1" x14ac:dyDescent="0.25">
      <c r="A95" s="162" t="s">
        <v>53</v>
      </c>
      <c r="B95" s="46" t="str">
        <f>_xlfn.XLOOKUP($A95,Tarieven!$A:$A,Tarieven!$B:$B,"---",0,)</f>
        <v>Onderhouden Elektromechanische installatie</v>
      </c>
      <c r="C95" s="80"/>
      <c r="D95" s="34">
        <f>_xlfn.XLOOKUP($A95,Tarieven!$A:$A,Tarieven!$C:$C,"---",0,)</f>
        <v>0</v>
      </c>
      <c r="E95" s="34">
        <f>_xlfn.XLOOKUP($A95,Tarieven!$A:$A,Tarieven!$D:$D,"---",0,)</f>
        <v>0</v>
      </c>
      <c r="F95" s="13"/>
      <c r="G95" s="158"/>
      <c r="H95" s="47" t="str">
        <f t="shared" ref="H95" si="58">IF(F95="","",IF($G95="---","---",$F95*$G95))</f>
        <v/>
      </c>
      <c r="J95" s="73"/>
    </row>
    <row r="96" spans="1:10" ht="15.95" customHeight="1" x14ac:dyDescent="0.25">
      <c r="A96" s="162" t="s">
        <v>193</v>
      </c>
      <c r="B96" s="46" t="str">
        <f>_xlfn.XLOOKUP($A96,Tarieven!$A:$A,Tarieven!$B:$B,"---",0,)</f>
        <v>Doorsmeren van alle beweegbare onderdelen van de brug, halfjaarlijks</v>
      </c>
      <c r="C96" s="80"/>
      <c r="D96" s="34" t="str">
        <f>_xlfn.XLOOKUP($A96,Tarieven!$A:$A,Tarieven!$C:$C,"---",0,)</f>
        <v>-</v>
      </c>
      <c r="E96" s="34" t="str">
        <f>_xlfn.XLOOKUP($A96,Tarieven!$A:$A,Tarieven!$D:$D,"---",0,)</f>
        <v>EUR</v>
      </c>
      <c r="F96" s="13">
        <v>8</v>
      </c>
      <c r="G96" s="158">
        <v>0</v>
      </c>
      <c r="H96" s="47">
        <f t="shared" ref="H96" si="59">IF(F96="","",IF($G96="---","---",$F96*$G96))</f>
        <v>0</v>
      </c>
      <c r="J96" s="73"/>
    </row>
    <row r="97" spans="1:10" ht="15.95" customHeight="1" x14ac:dyDescent="0.25">
      <c r="A97" s="162" t="s">
        <v>353</v>
      </c>
      <c r="B97" s="46" t="str">
        <f>_xlfn.XLOOKUP($A97,Tarieven!$A:$A,Tarieven!$B:$B,"---",0,)</f>
        <v>Vervangen olie, motorreductor, tandwielkasten</v>
      </c>
      <c r="C97" s="80"/>
      <c r="D97" s="34" t="str">
        <f>_xlfn.XLOOKUP($A97,Tarieven!$A:$A,Tarieven!$C:$C,"---",0,)</f>
        <v>-</v>
      </c>
      <c r="E97" s="34" t="str">
        <f>_xlfn.XLOOKUP($A97,Tarieven!$A:$A,Tarieven!$D:$D,"---",0,)</f>
        <v>stk</v>
      </c>
      <c r="F97" s="13">
        <v>6</v>
      </c>
      <c r="G97" s="158">
        <v>0</v>
      </c>
      <c r="H97" s="47">
        <f t="shared" ref="H97" si="60">IF(F97="","",IF($G97="---","---",$F97*$G97))</f>
        <v>0</v>
      </c>
      <c r="J97" s="73"/>
    </row>
    <row r="98" spans="1:10" ht="15.95" customHeight="1" x14ac:dyDescent="0.25">
      <c r="A98" s="162" t="s">
        <v>557</v>
      </c>
      <c r="B98" s="46" t="str">
        <f>_xlfn.XLOOKUP($A98,Tarieven!$A:$A,Tarieven!$B:$B,"---",0,)</f>
        <v>Jaarlijks onderhouden mechanische en electrische installatie volgens voorschrift</v>
      </c>
      <c r="C98" s="80"/>
      <c r="D98" s="34" t="str">
        <f>_xlfn.XLOOKUP($A98,Tarieven!$A:$A,Tarieven!$C:$C,"---",0,)</f>
        <v>-</v>
      </c>
      <c r="E98" s="34" t="str">
        <f>_xlfn.XLOOKUP($A98,Tarieven!$A:$A,Tarieven!$D:$D,"---",0,)</f>
        <v>EUR</v>
      </c>
      <c r="F98" s="13">
        <v>4</v>
      </c>
      <c r="G98" s="158">
        <v>0</v>
      </c>
      <c r="H98" s="47">
        <f t="shared" ref="H98" si="61">IF(F98="","",IF($G98="---","---",$F98*$G98))</f>
        <v>0</v>
      </c>
      <c r="J98" s="73"/>
    </row>
    <row r="99" spans="1:10" ht="15.95" customHeight="1" x14ac:dyDescent="0.25">
      <c r="A99" s="162" t="s">
        <v>54</v>
      </c>
      <c r="B99" s="46" t="str">
        <f>_xlfn.XLOOKUP($A99,Tarieven!$A:$A,Tarieven!$B:$B,"---",0,)</f>
        <v xml:space="preserve">Onderhouden Elektrohydraulische installaties </v>
      </c>
      <c r="C99" s="80"/>
      <c r="D99" s="34">
        <f>_xlfn.XLOOKUP($A99,Tarieven!$A:$A,Tarieven!$C:$C,"---",0,)</f>
        <v>0</v>
      </c>
      <c r="E99" s="34">
        <f>_xlfn.XLOOKUP($A99,Tarieven!$A:$A,Tarieven!$D:$D,"---",0,)</f>
        <v>0</v>
      </c>
      <c r="F99" s="13"/>
      <c r="G99" s="158"/>
      <c r="H99" s="47" t="str">
        <f t="shared" ref="H99" si="62">IF(F99="","",IF($G99="---","---",$F99*$G99))</f>
        <v/>
      </c>
      <c r="J99" s="73"/>
    </row>
    <row r="100" spans="1:10" ht="15.95" customHeight="1" x14ac:dyDescent="0.25">
      <c r="A100" s="162" t="s">
        <v>182</v>
      </c>
      <c r="B100" s="46" t="str">
        <f>_xlfn.XLOOKUP($A100,Tarieven!$A:$A,Tarieven!$B:$B,"---",0,)</f>
        <v>Jaarlijks onderhoud hydraulische installaties volgens voorschrift</v>
      </c>
      <c r="C100" s="80"/>
      <c r="D100" s="34" t="str">
        <f>_xlfn.XLOOKUP($A100,Tarieven!$A:$A,Tarieven!$C:$C,"---",0,)</f>
        <v>-</v>
      </c>
      <c r="E100" s="34" t="str">
        <f>_xlfn.XLOOKUP($A100,Tarieven!$A:$A,Tarieven!$D:$D,"---",0,)</f>
        <v>EUR</v>
      </c>
      <c r="F100" s="13">
        <v>4</v>
      </c>
      <c r="G100" s="158">
        <v>0</v>
      </c>
      <c r="H100" s="47">
        <f t="shared" ref="H100" si="63">IF(F100="","",IF($G100="---","---",$F100*$G100))</f>
        <v>0</v>
      </c>
      <c r="J100" s="73"/>
    </row>
    <row r="101" spans="1:10" ht="15.95" customHeight="1" x14ac:dyDescent="0.25">
      <c r="A101" s="162" t="s">
        <v>359</v>
      </c>
      <c r="B101" s="46" t="str">
        <f>_xlfn.XLOOKUP($A101,Tarieven!$A:$A,Tarieven!$B:$B,"---",0,)</f>
        <v>Vervangen/wisselen olie, inclusief filters en ontluchtingsfilters</v>
      </c>
      <c r="C101" s="80"/>
      <c r="D101" s="34" t="str">
        <f>_xlfn.XLOOKUP($A101,Tarieven!$A:$A,Tarieven!$C:$C,"---",0,)</f>
        <v>-</v>
      </c>
      <c r="E101" s="34" t="str">
        <f>_xlfn.XLOOKUP($A101,Tarieven!$A:$A,Tarieven!$D:$D,"---",0,)</f>
        <v>ltr</v>
      </c>
      <c r="F101" s="13">
        <v>1000</v>
      </c>
      <c r="G101" s="158">
        <v>0</v>
      </c>
      <c r="H101" s="47">
        <f t="shared" ref="H101" si="64">IF(F101="","",IF($G101="---","---",$F101*$G101))</f>
        <v>0</v>
      </c>
      <c r="J101" s="73"/>
    </row>
    <row r="102" spans="1:10" ht="15.95" customHeight="1" x14ac:dyDescent="0.25">
      <c r="A102" s="162" t="s">
        <v>611</v>
      </c>
      <c r="B102" s="46" t="str">
        <f>_xlfn.XLOOKUP($A102,Tarieven!$A:$A,Tarieven!$B:$B,"---",0,)</f>
        <v>Compleet gemonteerde hydrauliekslang met koppelingen (maatwerk), uitgangspunt: 5/8" 350Bar EN857 2SC l=2m1</v>
      </c>
      <c r="C102" s="80"/>
      <c r="D102" s="34" t="str">
        <f>_xlfn.XLOOKUP($A102,Tarieven!$A:$A,Tarieven!$C:$C,"---",0,)</f>
        <v>-</v>
      </c>
      <c r="E102" s="34" t="str">
        <f>_xlfn.XLOOKUP($A102,Tarieven!$A:$A,Tarieven!$D:$D,"---",0,)</f>
        <v>stk</v>
      </c>
      <c r="F102" s="13">
        <v>3</v>
      </c>
      <c r="G102" s="158">
        <v>0</v>
      </c>
      <c r="H102" s="47">
        <f t="shared" ref="H102" si="65">IF(F102="","",IF($G102="---","---",$F102*$G102))</f>
        <v>0</v>
      </c>
      <c r="J102" s="73"/>
    </row>
    <row r="103" spans="1:10" ht="15.95" customHeight="1" x14ac:dyDescent="0.25">
      <c r="A103" s="162" t="s">
        <v>59</v>
      </c>
      <c r="B103" s="46" t="str">
        <f>_xlfn.XLOOKUP($A103,Tarieven!$A:$A,Tarieven!$B:$B,"---",0,)</f>
        <v>Bijkomende werkzaamheden</v>
      </c>
      <c r="C103" s="80"/>
      <c r="D103" s="34">
        <f>_xlfn.XLOOKUP($A103,Tarieven!$A:$A,Tarieven!$C:$C,"---",0,)</f>
        <v>0</v>
      </c>
      <c r="E103" s="34">
        <f>_xlfn.XLOOKUP($A103,Tarieven!$A:$A,Tarieven!$D:$D,"---",0,)</f>
        <v>0</v>
      </c>
      <c r="F103" s="13"/>
      <c r="G103" s="158"/>
      <c r="H103" s="47" t="str">
        <f t="shared" ref="H103" si="66">IF(F103="","",IF($G103="---","---",$F103*$G103))</f>
        <v/>
      </c>
      <c r="J103" s="73"/>
    </row>
    <row r="104" spans="1:10" ht="15.95" customHeight="1" x14ac:dyDescent="0.25">
      <c r="A104" s="162" t="s">
        <v>378</v>
      </c>
      <c r="B104" s="46" t="str">
        <f>_xlfn.XLOOKUP($A104,Tarieven!$A:$A,Tarieven!$B:$B,"---",0,)</f>
        <v>Bruggen koelen met tractor en waterwagen inclusief laden en lossen</v>
      </c>
      <c r="C104" s="80"/>
      <c r="D104" s="34" t="str">
        <f>_xlfn.XLOOKUP($A104,Tarieven!$A:$A,Tarieven!$C:$C,"---",0,)</f>
        <v>-</v>
      </c>
      <c r="E104" s="34" t="str">
        <f>_xlfn.XLOOKUP($A104,Tarieven!$A:$A,Tarieven!$D:$D,"---",0,)</f>
        <v>uur</v>
      </c>
      <c r="F104" s="13">
        <v>260</v>
      </c>
      <c r="G104" s="158">
        <v>0</v>
      </c>
      <c r="H104" s="47">
        <f t="shared" ref="H104" si="67">IF(F104="","",IF($G104="---","---",$F104*$G104))</f>
        <v>0</v>
      </c>
      <c r="J104" s="73"/>
    </row>
    <row r="105" spans="1:10" ht="15.95" customHeight="1" x14ac:dyDescent="0.25">
      <c r="A105" s="162"/>
      <c r="B105" s="46">
        <f>_xlfn.XLOOKUP($A105,Tarieven!$A:$A,Tarieven!$B:$B,"---",0,)</f>
        <v>0</v>
      </c>
      <c r="C105" s="80"/>
      <c r="D105" s="34">
        <f>_xlfn.XLOOKUP($A105,Tarieven!$A:$A,Tarieven!$C:$C,"---",0,)</f>
        <v>0</v>
      </c>
      <c r="E105" s="34">
        <f>_xlfn.XLOOKUP($A105,Tarieven!$A:$A,Tarieven!$D:$D,"---",0,)</f>
        <v>0</v>
      </c>
      <c r="F105" s="13"/>
      <c r="G105" s="158"/>
      <c r="H105" s="47" t="str">
        <f t="shared" ref="H105" si="68">IF(F105="","",IF($G105="---","---",$F105*$G105))</f>
        <v/>
      </c>
      <c r="J105" s="73"/>
    </row>
    <row r="106" spans="1:10" ht="15.95" customHeight="1" x14ac:dyDescent="0.25">
      <c r="A106" s="162" t="s">
        <v>295</v>
      </c>
      <c r="B106" s="46" t="str">
        <f>_xlfn.XLOOKUP($A106,Tarieven!$A:$A,Tarieven!$B:$B,"---",0,)</f>
        <v>BR0426 Sloterbrug Badhoevendorp</v>
      </c>
      <c r="C106" s="80"/>
      <c r="D106" s="34">
        <f>_xlfn.XLOOKUP($A106,Tarieven!$A:$A,Tarieven!$C:$C,"---",0,)</f>
        <v>0</v>
      </c>
      <c r="E106" s="34">
        <f>_xlfn.XLOOKUP($A106,Tarieven!$A:$A,Tarieven!$D:$D,"---",0,)</f>
        <v>0</v>
      </c>
      <c r="F106" s="13"/>
      <c r="G106" s="158"/>
      <c r="H106" s="47" t="str">
        <f t="shared" si="10"/>
        <v/>
      </c>
      <c r="I106" s="128" t="s">
        <v>258</v>
      </c>
      <c r="J106" s="73"/>
    </row>
    <row r="107" spans="1:10" ht="15.95" customHeight="1" x14ac:dyDescent="0.25">
      <c r="A107" s="162" t="s">
        <v>568</v>
      </c>
      <c r="B107" s="46" t="str">
        <f>_xlfn.XLOOKUP($A107,Tarieven!$A:$A,Tarieven!$B:$B,"---",0,)</f>
        <v>Verkeersmaatregelen en omleidingen</v>
      </c>
      <c r="C107" s="80"/>
      <c r="D107" s="34">
        <f>_xlfn.XLOOKUP($A107,Tarieven!$A:$A,Tarieven!$C:$C,"---",0,)</f>
        <v>0</v>
      </c>
      <c r="E107" s="34">
        <f>_xlfn.XLOOKUP($A107,Tarieven!$A:$A,Tarieven!$D:$D,"---",0,)</f>
        <v>0</v>
      </c>
      <c r="F107" s="13"/>
      <c r="G107" s="158"/>
      <c r="H107" s="47" t="str">
        <f t="shared" si="10"/>
        <v/>
      </c>
      <c r="J107" s="73"/>
    </row>
    <row r="108" spans="1:10" ht="15.95" customHeight="1" x14ac:dyDescent="0.25">
      <c r="A108" s="162" t="s">
        <v>578</v>
      </c>
      <c r="B108" s="46" t="str">
        <f>_xlfn.XLOOKUP($A108,Tarieven!$A:$A,Tarieven!$B:$B,"---",0,)</f>
        <v>Toepassen verkeersmaatregelen brug alle verkeer, halve rijbaan afzetting met verkeersregelaars -- 0-1 dag</v>
      </c>
      <c r="C108" s="80" t="s">
        <v>412</v>
      </c>
      <c r="D108" s="34" t="str">
        <f>_xlfn.XLOOKUP($A108,Tarieven!$A:$A,Tarieven!$C:$C,"---",0,)</f>
        <v>0-1 dag</v>
      </c>
      <c r="E108" s="34" t="str">
        <f>_xlfn.XLOOKUP($A108,Tarieven!$A:$A,Tarieven!$D:$D,"---",0,)</f>
        <v>stk</v>
      </c>
      <c r="F108" s="13">
        <v>4</v>
      </c>
      <c r="G108" s="158">
        <v>0</v>
      </c>
      <c r="H108" s="47">
        <f t="shared" si="10"/>
        <v>0</v>
      </c>
      <c r="J108" s="73"/>
    </row>
    <row r="109" spans="1:10" ht="15.95" customHeight="1" x14ac:dyDescent="0.25">
      <c r="A109" s="162" t="s">
        <v>51</v>
      </c>
      <c r="B109" s="46" t="str">
        <f>_xlfn.XLOOKUP($A109,Tarieven!$A:$A,Tarieven!$B:$B,"---",0,)</f>
        <v>Reinigen</v>
      </c>
      <c r="C109" s="80"/>
      <c r="D109" s="34">
        <f>_xlfn.XLOOKUP($A109,Tarieven!$A:$A,Tarieven!$C:$C,"---",0,)</f>
        <v>0</v>
      </c>
      <c r="E109" s="34">
        <f>_xlfn.XLOOKUP($A109,Tarieven!$A:$A,Tarieven!$D:$D,"---",0,)</f>
        <v>0</v>
      </c>
      <c r="F109" s="13"/>
      <c r="G109" s="158"/>
      <c r="H109" s="47" t="str">
        <f t="shared" ref="H109" si="69">IF(F109="","",IF($G109="---","---",$F109*$G109))</f>
        <v/>
      </c>
      <c r="J109" s="73"/>
    </row>
    <row r="110" spans="1:10" ht="15.95" customHeight="1" x14ac:dyDescent="0.25">
      <c r="A110" s="162" t="s">
        <v>315</v>
      </c>
      <c r="B110" s="46" t="str">
        <f>_xlfn.XLOOKUP($A110,Tarieven!$A:$A,Tarieven!$B:$B,"---",0,)</f>
        <v>Reinigen geheel object midden (inclusief goten en hwa)</v>
      </c>
      <c r="C110" s="80"/>
      <c r="D110" s="34" t="str">
        <f>_xlfn.XLOOKUP($A110,Tarieven!$A:$A,Tarieven!$C:$C,"---",0,)</f>
        <v>50-150 m2</v>
      </c>
      <c r="E110" s="34" t="str">
        <f>_xlfn.XLOOKUP($A110,Tarieven!$A:$A,Tarieven!$D:$D,"---",0,)</f>
        <v>stk</v>
      </c>
      <c r="F110" s="13">
        <v>4</v>
      </c>
      <c r="G110" s="158">
        <v>0</v>
      </c>
      <c r="H110" s="47">
        <f t="shared" si="10"/>
        <v>0</v>
      </c>
      <c r="J110" s="73"/>
    </row>
    <row r="111" spans="1:10" ht="15.95" customHeight="1" x14ac:dyDescent="0.25">
      <c r="A111" s="162" t="s">
        <v>601</v>
      </c>
      <c r="B111" s="46" t="str">
        <f>_xlfn.XLOOKUP($A111,Tarieven!$A:$A,Tarieven!$B:$B,"---",0,)</f>
        <v>Toepassen bereikbaarheidsvoorzieningen hoogwerker og</v>
      </c>
      <c r="C111" s="80"/>
      <c r="D111" s="34" t="str">
        <f>_xlfn.XLOOKUP($A111,Tarieven!$A:$A,Tarieven!$C:$C,"---",0,)</f>
        <v>0-1 dag</v>
      </c>
      <c r="E111" s="34" t="str">
        <f>_xlfn.XLOOKUP($A111,Tarieven!$A:$A,Tarieven!$D:$D,"---",0,)</f>
        <v>stk</v>
      </c>
      <c r="F111" s="13">
        <v>4</v>
      </c>
      <c r="G111" s="158">
        <v>0</v>
      </c>
      <c r="H111" s="47">
        <f t="shared" si="10"/>
        <v>0</v>
      </c>
      <c r="J111" s="73"/>
    </row>
    <row r="112" spans="1:10" ht="15.95" customHeight="1" x14ac:dyDescent="0.25">
      <c r="A112" s="162" t="s">
        <v>52</v>
      </c>
      <c r="B112" s="46" t="str">
        <f>_xlfn.XLOOKUP($A112,Tarieven!$A:$A,Tarieven!$B:$B,"---",0,)</f>
        <v>Vervangen/aanbrengen slijtlagen en asfaltverhardingen</v>
      </c>
      <c r="C112" s="80"/>
      <c r="D112" s="34">
        <f>_xlfn.XLOOKUP($A112,Tarieven!$A:$A,Tarieven!$C:$C,"---",0,)</f>
        <v>0</v>
      </c>
      <c r="E112" s="34">
        <f>_xlfn.XLOOKUP($A112,Tarieven!$A:$A,Tarieven!$D:$D,"---",0,)</f>
        <v>0</v>
      </c>
      <c r="F112" s="13"/>
      <c r="G112" s="158"/>
      <c r="H112" s="47" t="str">
        <f t="shared" ref="H112:H213" si="70">IF(F112="","",IF($G112="---","---",$F112*$G112))</f>
        <v/>
      </c>
      <c r="J112" s="73"/>
    </row>
    <row r="113" spans="1:10" ht="15.95" customHeight="1" x14ac:dyDescent="0.25">
      <c r="A113" s="162" t="s">
        <v>559</v>
      </c>
      <c r="B113" s="46" t="str">
        <f>_xlfn.XLOOKUP($A113,Tarieven!$A:$A,Tarieven!$B:$B,"---",0,)</f>
        <v>Opstart-/mobilisatiekosten kleine hoeveelheid &lt;5m2</v>
      </c>
      <c r="C113" s="80"/>
      <c r="D113" s="34" t="str">
        <f>_xlfn.XLOOKUP($A113,Tarieven!$A:$A,Tarieven!$C:$C,"---",0,)</f>
        <v>-</v>
      </c>
      <c r="E113" s="34" t="str">
        <f>_xlfn.XLOOKUP($A113,Tarieven!$A:$A,Tarieven!$D:$D,"---",0,)</f>
        <v>EUR</v>
      </c>
      <c r="F113" s="13">
        <v>1</v>
      </c>
      <c r="G113" s="158">
        <v>0</v>
      </c>
      <c r="H113" s="47">
        <f t="shared" si="70"/>
        <v>0</v>
      </c>
      <c r="J113" s="73"/>
    </row>
    <row r="114" spans="1:10" ht="15.95" customHeight="1" x14ac:dyDescent="0.25">
      <c r="A114" s="162" t="s">
        <v>192</v>
      </c>
      <c r="B114" s="46" t="str">
        <f>_xlfn.XLOOKUP($A114,Tarieven!$A:$A,Tarieven!$B:$B,"---",0,)</f>
        <v>Lokaal herstellen slijtlaag algemeen</v>
      </c>
      <c r="C114" s="80"/>
      <c r="D114" s="34" t="str">
        <f>_xlfn.XLOOKUP($A114,Tarieven!$A:$A,Tarieven!$C:$C,"---",0,)</f>
        <v>-</v>
      </c>
      <c r="E114" s="34" t="str">
        <f>_xlfn.XLOOKUP($A114,Tarieven!$A:$A,Tarieven!$D:$D,"---",0,)</f>
        <v>m2</v>
      </c>
      <c r="F114" s="13">
        <v>2</v>
      </c>
      <c r="G114" s="158">
        <v>0</v>
      </c>
      <c r="H114" s="47">
        <f t="shared" ref="H114" si="71">IF(F114="","",IF($G114="---","---",$F114*$G114))</f>
        <v>0</v>
      </c>
      <c r="J114" s="73"/>
    </row>
    <row r="115" spans="1:10" ht="15.95" customHeight="1" x14ac:dyDescent="0.25">
      <c r="A115" s="162" t="s">
        <v>166</v>
      </c>
      <c r="B115" s="46" t="str">
        <f>_xlfn.XLOOKUP($A115,Tarieven!$A:$A,Tarieven!$B:$B,"---",0,)</f>
        <v>Herstellen/Herstraten verhardingen</v>
      </c>
      <c r="C115" s="80"/>
      <c r="D115" s="34">
        <f>_xlfn.XLOOKUP($A115,Tarieven!$A:$A,Tarieven!$C:$C,"---",0,)</f>
        <v>0</v>
      </c>
      <c r="E115" s="34">
        <f>_xlfn.XLOOKUP($A115,Tarieven!$A:$A,Tarieven!$D:$D,"---",0,)</f>
        <v>0</v>
      </c>
      <c r="F115" s="13"/>
      <c r="G115" s="158"/>
      <c r="H115" s="47" t="str">
        <f t="shared" si="70"/>
        <v/>
      </c>
      <c r="J115" s="73"/>
    </row>
    <row r="116" spans="1:10" ht="15.95" customHeight="1" x14ac:dyDescent="0.25">
      <c r="A116" s="162" t="s">
        <v>191</v>
      </c>
      <c r="B116" s="46" t="str">
        <f>_xlfn.XLOOKUP($A116,Tarieven!$A:$A,Tarieven!$B:$B,"---",0,)</f>
        <v>Herstellen elementenverharding -- 0-10 m2</v>
      </c>
      <c r="C116" s="80"/>
      <c r="D116" s="34" t="str">
        <f>_xlfn.XLOOKUP($A116,Tarieven!$A:$A,Tarieven!$C:$C,"---",0,)</f>
        <v>0-10</v>
      </c>
      <c r="E116" s="34" t="str">
        <f>_xlfn.XLOOKUP($A116,Tarieven!$A:$A,Tarieven!$D:$D,"---",0,)</f>
        <v>m2</v>
      </c>
      <c r="F116" s="13">
        <v>2</v>
      </c>
      <c r="G116" s="158">
        <v>0</v>
      </c>
      <c r="H116" s="47">
        <f t="shared" ref="H116" si="72">IF(F116="","",IF($G116="---","---",$F116*$G116))</f>
        <v>0</v>
      </c>
      <c r="J116" s="73"/>
    </row>
    <row r="117" spans="1:10" ht="15.95" customHeight="1" x14ac:dyDescent="0.25">
      <c r="A117" s="162" t="s">
        <v>53</v>
      </c>
      <c r="B117" s="46" t="str">
        <f>_xlfn.XLOOKUP($A117,Tarieven!$A:$A,Tarieven!$B:$B,"---",0,)</f>
        <v>Onderhouden Elektromechanische installatie</v>
      </c>
      <c r="C117" s="80"/>
      <c r="D117" s="34">
        <f>_xlfn.XLOOKUP($A117,Tarieven!$A:$A,Tarieven!$C:$C,"---",0,)</f>
        <v>0</v>
      </c>
      <c r="E117" s="34">
        <f>_xlfn.XLOOKUP($A117,Tarieven!$A:$A,Tarieven!$D:$D,"---",0,)</f>
        <v>0</v>
      </c>
      <c r="F117" s="13"/>
      <c r="G117" s="158"/>
      <c r="H117" s="47" t="str">
        <f t="shared" ref="H117" si="73">IF(F117="","",IF($G117="---","---",$F117*$G117))</f>
        <v/>
      </c>
      <c r="J117" s="73"/>
    </row>
    <row r="118" spans="1:10" ht="15.95" customHeight="1" x14ac:dyDescent="0.25">
      <c r="A118" s="162" t="s">
        <v>193</v>
      </c>
      <c r="B118" s="46" t="str">
        <f>_xlfn.XLOOKUP($A118,Tarieven!$A:$A,Tarieven!$B:$B,"---",0,)</f>
        <v>Doorsmeren van alle beweegbare onderdelen van de brug, halfjaarlijks</v>
      </c>
      <c r="C118" s="80"/>
      <c r="D118" s="34" t="str">
        <f>_xlfn.XLOOKUP($A118,Tarieven!$A:$A,Tarieven!$C:$C,"---",0,)</f>
        <v>-</v>
      </c>
      <c r="E118" s="34" t="str">
        <f>_xlfn.XLOOKUP($A118,Tarieven!$A:$A,Tarieven!$D:$D,"---",0,)</f>
        <v>EUR</v>
      </c>
      <c r="F118" s="13">
        <v>8</v>
      </c>
      <c r="G118" s="158">
        <v>0</v>
      </c>
      <c r="H118" s="47">
        <f t="shared" ref="H118" si="74">IF(F118="","",IF($G118="---","---",$F118*$G118))</f>
        <v>0</v>
      </c>
      <c r="J118" s="73"/>
    </row>
    <row r="119" spans="1:10" ht="15.95" customHeight="1" x14ac:dyDescent="0.25">
      <c r="A119" s="162" t="s">
        <v>353</v>
      </c>
      <c r="B119" s="46" t="str">
        <f>_xlfn.XLOOKUP($A119,Tarieven!$A:$A,Tarieven!$B:$B,"---",0,)</f>
        <v>Vervangen olie, motorreductor, tandwielkasten</v>
      </c>
      <c r="C119" s="80"/>
      <c r="D119" s="34" t="str">
        <f>_xlfn.XLOOKUP($A119,Tarieven!$A:$A,Tarieven!$C:$C,"---",0,)</f>
        <v>-</v>
      </c>
      <c r="E119" s="34" t="str">
        <f>_xlfn.XLOOKUP($A119,Tarieven!$A:$A,Tarieven!$D:$D,"---",0,)</f>
        <v>stk</v>
      </c>
      <c r="F119" s="13">
        <v>8</v>
      </c>
      <c r="G119" s="158">
        <v>0</v>
      </c>
      <c r="H119" s="47">
        <f t="shared" ref="H119" si="75">IF(F119="","",IF($G119="---","---",$F119*$G119))</f>
        <v>0</v>
      </c>
      <c r="J119" s="73"/>
    </row>
    <row r="120" spans="1:10" ht="15.95" customHeight="1" x14ac:dyDescent="0.25">
      <c r="A120" s="162" t="s">
        <v>557</v>
      </c>
      <c r="B120" s="46" t="str">
        <f>_xlfn.XLOOKUP($A120,Tarieven!$A:$A,Tarieven!$B:$B,"---",0,)</f>
        <v>Jaarlijks onderhouden mechanische en electrische installatie volgens voorschrift</v>
      </c>
      <c r="C120" s="80"/>
      <c r="D120" s="34" t="str">
        <f>_xlfn.XLOOKUP($A120,Tarieven!$A:$A,Tarieven!$C:$C,"---",0,)</f>
        <v>-</v>
      </c>
      <c r="E120" s="34" t="str">
        <f>_xlfn.XLOOKUP($A120,Tarieven!$A:$A,Tarieven!$D:$D,"---",0,)</f>
        <v>EUR</v>
      </c>
      <c r="F120" s="13">
        <v>4</v>
      </c>
      <c r="G120" s="158">
        <v>0</v>
      </c>
      <c r="H120" s="47">
        <f t="shared" ref="H120" si="76">IF(F120="","",IF($G120="---","---",$F120*$G120))</f>
        <v>0</v>
      </c>
      <c r="J120" s="73"/>
    </row>
    <row r="121" spans="1:10" ht="15.95" customHeight="1" x14ac:dyDescent="0.25">
      <c r="A121" s="162" t="s">
        <v>59</v>
      </c>
      <c r="B121" s="46" t="str">
        <f>_xlfn.XLOOKUP($A121,Tarieven!$A:$A,Tarieven!$B:$B,"---",0,)</f>
        <v>Bijkomende werkzaamheden</v>
      </c>
      <c r="C121" s="80"/>
      <c r="D121" s="34">
        <f>_xlfn.XLOOKUP($A121,Tarieven!$A:$A,Tarieven!$C:$C,"---",0,)</f>
        <v>0</v>
      </c>
      <c r="E121" s="34">
        <f>_xlfn.XLOOKUP($A121,Tarieven!$A:$A,Tarieven!$D:$D,"---",0,)</f>
        <v>0</v>
      </c>
      <c r="F121" s="13"/>
      <c r="G121" s="158"/>
      <c r="H121" s="47" t="str">
        <f t="shared" ref="H121" si="77">IF(F121="","",IF($G121="---","---",$F121*$G121))</f>
        <v/>
      </c>
      <c r="J121" s="73"/>
    </row>
    <row r="122" spans="1:10" ht="15.95" customHeight="1" x14ac:dyDescent="0.25">
      <c r="A122" s="162" t="s">
        <v>378</v>
      </c>
      <c r="B122" s="46" t="str">
        <f>_xlfn.XLOOKUP($A122,Tarieven!$A:$A,Tarieven!$B:$B,"---",0,)</f>
        <v>Bruggen koelen met tractor en waterwagen inclusief laden en lossen</v>
      </c>
      <c r="C122" s="80"/>
      <c r="D122" s="34" t="str">
        <f>_xlfn.XLOOKUP($A122,Tarieven!$A:$A,Tarieven!$C:$C,"---",0,)</f>
        <v>-</v>
      </c>
      <c r="E122" s="34" t="str">
        <f>_xlfn.XLOOKUP($A122,Tarieven!$A:$A,Tarieven!$D:$D,"---",0,)</f>
        <v>uur</v>
      </c>
      <c r="F122" s="13">
        <v>130</v>
      </c>
      <c r="G122" s="158">
        <v>0</v>
      </c>
      <c r="H122" s="47">
        <f t="shared" ref="H122" si="78">IF(F122="","",IF($G122="---","---",$F122*$G122))</f>
        <v>0</v>
      </c>
      <c r="J122" s="73"/>
    </row>
    <row r="123" spans="1:10" ht="15.95" customHeight="1" x14ac:dyDescent="0.25">
      <c r="A123" s="162"/>
      <c r="B123" s="46">
        <f>_xlfn.XLOOKUP($A123,Tarieven!$A:$A,Tarieven!$B:$B,"---",0,)</f>
        <v>0</v>
      </c>
      <c r="C123" s="80"/>
      <c r="D123" s="34">
        <f>_xlfn.XLOOKUP($A123,Tarieven!$A:$A,Tarieven!$C:$C,"---",0,)</f>
        <v>0</v>
      </c>
      <c r="E123" s="34">
        <f>_xlfn.XLOOKUP($A123,Tarieven!$A:$A,Tarieven!$D:$D,"---",0,)</f>
        <v>0</v>
      </c>
      <c r="F123" s="13"/>
      <c r="G123" s="158"/>
      <c r="H123" s="47" t="str">
        <f t="shared" ref="H123" si="79">IF(F123="","",IF($G123="---","---",$F123*$G123))</f>
        <v/>
      </c>
      <c r="J123" s="73"/>
    </row>
    <row r="124" spans="1:10" ht="15.95" customHeight="1" x14ac:dyDescent="0.25">
      <c r="A124" s="162" t="s">
        <v>296</v>
      </c>
      <c r="B124" s="46" t="str">
        <f>_xlfn.XLOOKUP($A124,Tarieven!$A:$A,Tarieven!$B:$B,"---",0,)</f>
        <v>BR0130 Brug Oude Wetering Weteringbrug</v>
      </c>
      <c r="C124" s="80"/>
      <c r="D124" s="34">
        <f>_xlfn.XLOOKUP($A124,Tarieven!$A:$A,Tarieven!$C:$C,"---",0,)</f>
        <v>0</v>
      </c>
      <c r="E124" s="34">
        <f>_xlfn.XLOOKUP($A124,Tarieven!$A:$A,Tarieven!$D:$D,"---",0,)</f>
        <v>0</v>
      </c>
      <c r="F124" s="13"/>
      <c r="G124" s="158"/>
      <c r="H124" s="47" t="str">
        <f t="shared" ref="H124" si="80">IF(F124="","",IF($G124="---","---",$F124*$G124))</f>
        <v/>
      </c>
      <c r="I124" s="128" t="s">
        <v>258</v>
      </c>
      <c r="J124" s="73"/>
    </row>
    <row r="125" spans="1:10" ht="15.95" customHeight="1" x14ac:dyDescent="0.25">
      <c r="A125" s="162" t="s">
        <v>568</v>
      </c>
      <c r="B125" s="46" t="str">
        <f>_xlfn.XLOOKUP($A125,Tarieven!$A:$A,Tarieven!$B:$B,"---",0,)</f>
        <v>Verkeersmaatregelen en omleidingen</v>
      </c>
      <c r="C125" s="80"/>
      <c r="D125" s="34">
        <f>_xlfn.XLOOKUP($A125,Tarieven!$A:$A,Tarieven!$C:$C,"---",0,)</f>
        <v>0</v>
      </c>
      <c r="E125" s="34">
        <f>_xlfn.XLOOKUP($A125,Tarieven!$A:$A,Tarieven!$D:$D,"---",0,)</f>
        <v>0</v>
      </c>
      <c r="F125" s="13"/>
      <c r="G125" s="158"/>
      <c r="H125" s="47" t="str">
        <f t="shared" si="70"/>
        <v/>
      </c>
      <c r="J125" s="73"/>
    </row>
    <row r="126" spans="1:10" ht="15.95" customHeight="1" x14ac:dyDescent="0.25">
      <c r="A126" s="162" t="s">
        <v>583</v>
      </c>
      <c r="B126" s="46" t="str">
        <f>_xlfn.XLOOKUP($A126,Tarieven!$A:$A,Tarieven!$B:$B,"---",0,)</f>
        <v>Toepassen verkeersmaatregelen brug alle verkeer, afzetting fiets/voetpad -- &gt;3-5 dagen</v>
      </c>
      <c r="C126" s="80"/>
      <c r="D126" s="34" t="str">
        <f>_xlfn.XLOOKUP($A126,Tarieven!$A:$A,Tarieven!$C:$C,"---",0,)</f>
        <v>3-5 dag</v>
      </c>
      <c r="E126" s="34" t="str">
        <f>_xlfn.XLOOKUP($A126,Tarieven!$A:$A,Tarieven!$D:$D,"---",0,)</f>
        <v>stk</v>
      </c>
      <c r="F126" s="13">
        <v>4</v>
      </c>
      <c r="G126" s="158">
        <v>0</v>
      </c>
      <c r="H126" s="47">
        <f t="shared" si="70"/>
        <v>0</v>
      </c>
      <c r="J126" s="73"/>
    </row>
    <row r="127" spans="1:10" ht="15.95" customHeight="1" x14ac:dyDescent="0.25">
      <c r="A127" s="162" t="s">
        <v>51</v>
      </c>
      <c r="B127" s="46" t="str">
        <f>_xlfn.XLOOKUP($A127,Tarieven!$A:$A,Tarieven!$B:$B,"---",0,)</f>
        <v>Reinigen</v>
      </c>
      <c r="C127" s="80"/>
      <c r="D127" s="34">
        <f>_xlfn.XLOOKUP($A127,Tarieven!$A:$A,Tarieven!$C:$C,"---",0,)</f>
        <v>0</v>
      </c>
      <c r="E127" s="34">
        <f>_xlfn.XLOOKUP($A127,Tarieven!$A:$A,Tarieven!$D:$D,"---",0,)</f>
        <v>0</v>
      </c>
      <c r="F127" s="13"/>
      <c r="G127" s="158"/>
      <c r="H127" s="47" t="str">
        <f t="shared" ref="H127" si="81">IF(F127="","",IF($G127="---","---",$F127*$G127))</f>
        <v/>
      </c>
      <c r="J127" s="73"/>
    </row>
    <row r="128" spans="1:10" ht="15.95" customHeight="1" x14ac:dyDescent="0.25">
      <c r="A128" s="162" t="s">
        <v>316</v>
      </c>
      <c r="B128" s="46" t="str">
        <f>_xlfn.XLOOKUP($A128,Tarieven!$A:$A,Tarieven!$B:$B,"---",0,)</f>
        <v>Reinigen geheel object groot (inclusief goten en hwa)</v>
      </c>
      <c r="C128" s="80"/>
      <c r="D128" s="34" t="str">
        <f>_xlfn.XLOOKUP($A128,Tarieven!$A:$A,Tarieven!$C:$C,"---",0,)</f>
        <v>&gt;150 m2</v>
      </c>
      <c r="E128" s="34" t="str">
        <f>_xlfn.XLOOKUP($A128,Tarieven!$A:$A,Tarieven!$D:$D,"---",0,)</f>
        <v>stk</v>
      </c>
      <c r="F128" s="13">
        <v>4</v>
      </c>
      <c r="G128" s="158">
        <v>0</v>
      </c>
      <c r="H128" s="47">
        <f t="shared" si="70"/>
        <v>0</v>
      </c>
      <c r="J128" s="73"/>
    </row>
    <row r="129" spans="1:10" ht="15.95" customHeight="1" x14ac:dyDescent="0.25">
      <c r="A129" s="162" t="s">
        <v>53</v>
      </c>
      <c r="B129" s="46" t="str">
        <f>_xlfn.XLOOKUP($A129,Tarieven!$A:$A,Tarieven!$B:$B,"---",0,)</f>
        <v>Onderhouden Elektromechanische installatie</v>
      </c>
      <c r="C129" s="80"/>
      <c r="D129" s="34">
        <f>_xlfn.XLOOKUP($A129,Tarieven!$A:$A,Tarieven!$C:$C,"---",0,)</f>
        <v>0</v>
      </c>
      <c r="E129" s="34">
        <f>_xlfn.XLOOKUP($A129,Tarieven!$A:$A,Tarieven!$D:$D,"---",0,)</f>
        <v>0</v>
      </c>
      <c r="F129" s="13"/>
      <c r="G129" s="158"/>
      <c r="H129" s="47" t="str">
        <f t="shared" ref="H129" si="82">IF(F129="","",IF($G129="---","---",$F129*$G129))</f>
        <v/>
      </c>
      <c r="J129" s="73"/>
    </row>
    <row r="130" spans="1:10" ht="15.95" customHeight="1" x14ac:dyDescent="0.25">
      <c r="A130" s="162" t="s">
        <v>351</v>
      </c>
      <c r="B130" s="46" t="str">
        <f>_xlfn.XLOOKUP($A130,Tarieven!$A:$A,Tarieven!$B:$B,"---",0,)</f>
        <v>Doorsmeren van alle beweegbare onderdelen van de brug, per kwartaal</v>
      </c>
      <c r="C130" s="80"/>
      <c r="D130" s="34" t="str">
        <f>_xlfn.XLOOKUP($A130,Tarieven!$A:$A,Tarieven!$C:$C,"---",0,)</f>
        <v>-</v>
      </c>
      <c r="E130" s="34" t="str">
        <f>_xlfn.XLOOKUP($A130,Tarieven!$A:$A,Tarieven!$D:$D,"---",0,)</f>
        <v>EUR</v>
      </c>
      <c r="F130" s="13">
        <v>16</v>
      </c>
      <c r="G130" s="158">
        <v>0</v>
      </c>
      <c r="H130" s="47">
        <f t="shared" ref="H130" si="83">IF(F130="","",IF($G130="---","---",$F130*$G130))</f>
        <v>0</v>
      </c>
      <c r="J130" s="73"/>
    </row>
    <row r="131" spans="1:10" ht="15.95" customHeight="1" x14ac:dyDescent="0.25">
      <c r="A131" s="162" t="s">
        <v>353</v>
      </c>
      <c r="B131" s="46" t="str">
        <f>_xlfn.XLOOKUP($A131,Tarieven!$A:$A,Tarieven!$B:$B,"---",0,)</f>
        <v>Vervangen olie, motorreductor, tandwielkasten</v>
      </c>
      <c r="C131" s="80"/>
      <c r="D131" s="34" t="str">
        <f>_xlfn.XLOOKUP($A131,Tarieven!$A:$A,Tarieven!$C:$C,"---",0,)</f>
        <v>-</v>
      </c>
      <c r="E131" s="34" t="str">
        <f>_xlfn.XLOOKUP($A131,Tarieven!$A:$A,Tarieven!$D:$D,"---",0,)</f>
        <v>stk</v>
      </c>
      <c r="F131" s="13">
        <v>7</v>
      </c>
      <c r="G131" s="158">
        <v>0</v>
      </c>
      <c r="H131" s="47">
        <f t="shared" ref="H131" si="84">IF(F131="","",IF($G131="---","---",$F131*$G131))</f>
        <v>0</v>
      </c>
      <c r="J131" s="73"/>
    </row>
    <row r="132" spans="1:10" ht="15.95" customHeight="1" x14ac:dyDescent="0.25">
      <c r="A132" s="162" t="s">
        <v>557</v>
      </c>
      <c r="B132" s="46" t="str">
        <f>_xlfn.XLOOKUP($A132,Tarieven!$A:$A,Tarieven!$B:$B,"---",0,)</f>
        <v>Jaarlijks onderhouden mechanische en electrische installatie volgens voorschrift</v>
      </c>
      <c r="C132" s="80"/>
      <c r="D132" s="34" t="str">
        <f>_xlfn.XLOOKUP($A132,Tarieven!$A:$A,Tarieven!$C:$C,"---",0,)</f>
        <v>-</v>
      </c>
      <c r="E132" s="34" t="str">
        <f>_xlfn.XLOOKUP($A132,Tarieven!$A:$A,Tarieven!$D:$D,"---",0,)</f>
        <v>EUR</v>
      </c>
      <c r="F132" s="13">
        <v>4</v>
      </c>
      <c r="G132" s="158">
        <v>0</v>
      </c>
      <c r="H132" s="47">
        <f t="shared" ref="H132" si="85">IF(F132="","",IF($G132="---","---",$F132*$G132))</f>
        <v>0</v>
      </c>
      <c r="J132" s="73"/>
    </row>
    <row r="133" spans="1:10" ht="15.95" customHeight="1" x14ac:dyDescent="0.25">
      <c r="A133" s="162" t="s">
        <v>55</v>
      </c>
      <c r="B133" s="46" t="str">
        <f>_xlfn.XLOOKUP($A133,Tarieven!$A:$A,Tarieven!$B:$B,"---",0,)</f>
        <v>Onderhouden Klimaatinstallaties</v>
      </c>
      <c r="C133" s="80"/>
      <c r="D133" s="34">
        <f>_xlfn.XLOOKUP($A133,Tarieven!$A:$A,Tarieven!$C:$C,"---",0,)</f>
        <v>0</v>
      </c>
      <c r="E133" s="34">
        <f>_xlfn.XLOOKUP($A133,Tarieven!$A:$A,Tarieven!$D:$D,"---",0,)</f>
        <v>0</v>
      </c>
      <c r="F133" s="13"/>
      <c r="G133" s="158"/>
      <c r="H133" s="47" t="str">
        <f t="shared" ref="H133" si="86">IF(F133="","",IF($G133="---","---",$F133*$G133))</f>
        <v/>
      </c>
      <c r="J133" s="73"/>
    </row>
    <row r="134" spans="1:10" ht="15.95" customHeight="1" x14ac:dyDescent="0.25">
      <c r="A134" s="162" t="s">
        <v>209</v>
      </c>
      <c r="B134" s="46" t="str">
        <f>_xlfn.XLOOKUP($A134,Tarieven!$A:$A,Tarieven!$B:$B,"---",0,)</f>
        <v>Jaarlijks onderhoud klimaatinstallaties volgens voorschrift</v>
      </c>
      <c r="C134" s="80"/>
      <c r="D134" s="34" t="str">
        <f>_xlfn.XLOOKUP($A134,Tarieven!$A:$A,Tarieven!$C:$C,"---",0,)</f>
        <v>-</v>
      </c>
      <c r="E134" s="34" t="str">
        <f>_xlfn.XLOOKUP($A134,Tarieven!$A:$A,Tarieven!$D:$D,"---",0,)</f>
        <v>EUR</v>
      </c>
      <c r="F134" s="13">
        <v>4</v>
      </c>
      <c r="G134" s="158">
        <v>0</v>
      </c>
      <c r="H134" s="47">
        <f t="shared" ref="H134" si="87">IF(F134="","",IF($G134="---","---",$F134*$G134))</f>
        <v>0</v>
      </c>
      <c r="J134" s="73"/>
    </row>
    <row r="135" spans="1:10" ht="15.95" customHeight="1" x14ac:dyDescent="0.25">
      <c r="A135" s="162" t="s">
        <v>367</v>
      </c>
      <c r="B135" s="46" t="str">
        <f>_xlfn.XLOOKUP($A135,Tarieven!$A:$A,Tarieven!$B:$B,"---",0,)</f>
        <v>Vervangen van luchtfilters</v>
      </c>
      <c r="C135" s="80"/>
      <c r="D135" s="34" t="str">
        <f>_xlfn.XLOOKUP($A135,Tarieven!$A:$A,Tarieven!$C:$C,"---",0,)</f>
        <v>-</v>
      </c>
      <c r="E135" s="34" t="str">
        <f>_xlfn.XLOOKUP($A135,Tarieven!$A:$A,Tarieven!$D:$D,"---",0,)</f>
        <v>stk</v>
      </c>
      <c r="F135" s="13">
        <v>4</v>
      </c>
      <c r="G135" s="158">
        <v>0</v>
      </c>
      <c r="H135" s="47">
        <f t="shared" ref="H135" si="88">IF(F135="","",IF($G135="---","---",$F135*$G135))</f>
        <v>0</v>
      </c>
      <c r="J135" s="73"/>
    </row>
    <row r="136" spans="1:10" ht="15.95" customHeight="1" x14ac:dyDescent="0.25">
      <c r="A136" s="162" t="s">
        <v>59</v>
      </c>
      <c r="B136" s="46" t="str">
        <f>_xlfn.XLOOKUP($A136,Tarieven!$A:$A,Tarieven!$B:$B,"---",0,)</f>
        <v>Bijkomende werkzaamheden</v>
      </c>
      <c r="C136" s="80"/>
      <c r="D136" s="34">
        <f>_xlfn.XLOOKUP($A136,Tarieven!$A:$A,Tarieven!$C:$C,"---",0,)</f>
        <v>0</v>
      </c>
      <c r="E136" s="34">
        <f>_xlfn.XLOOKUP($A136,Tarieven!$A:$A,Tarieven!$D:$D,"---",0,)</f>
        <v>0</v>
      </c>
      <c r="F136" s="13"/>
      <c r="G136" s="158"/>
      <c r="H136" s="47" t="str">
        <f t="shared" ref="H136" si="89">IF(F136="","",IF($G136="---","---",$F136*$G136))</f>
        <v/>
      </c>
      <c r="J136" s="73"/>
    </row>
    <row r="137" spans="1:10" ht="15.95" customHeight="1" x14ac:dyDescent="0.25">
      <c r="A137" s="162" t="s">
        <v>379</v>
      </c>
      <c r="B137" s="46" t="str">
        <f>_xlfn.XLOOKUP($A137,Tarieven!$A:$A,Tarieven!$B:$B,"---",0,)</f>
        <v>Koelsysteem: in werking zetten/uitzetten koelpomp(en) door vakman(nen)</v>
      </c>
      <c r="C137" s="80"/>
      <c r="D137" s="34" t="str">
        <f>_xlfn.XLOOKUP($A137,Tarieven!$A:$A,Tarieven!$C:$C,"---",0,)</f>
        <v>-</v>
      </c>
      <c r="E137" s="34" t="str">
        <f>_xlfn.XLOOKUP($A137,Tarieven!$A:$A,Tarieven!$D:$D,"---",0,)</f>
        <v>stk</v>
      </c>
      <c r="F137" s="13">
        <v>16</v>
      </c>
      <c r="G137" s="158">
        <v>0</v>
      </c>
      <c r="H137" s="47">
        <f t="shared" ref="H137" si="90">IF(F137="","",IF($G137="---","---",$F137*$G137))</f>
        <v>0</v>
      </c>
      <c r="J137" s="73"/>
    </row>
    <row r="138" spans="1:10" ht="15.95" customHeight="1" x14ac:dyDescent="0.25">
      <c r="A138" s="162"/>
      <c r="B138" s="46">
        <f>_xlfn.XLOOKUP($A138,Tarieven!$A:$A,Tarieven!$B:$B,"---",0,)</f>
        <v>0</v>
      </c>
      <c r="C138" s="80"/>
      <c r="D138" s="34">
        <f>_xlfn.XLOOKUP($A138,Tarieven!$A:$A,Tarieven!$C:$C,"---",0,)</f>
        <v>0</v>
      </c>
      <c r="E138" s="34">
        <f>_xlfn.XLOOKUP($A138,Tarieven!$A:$A,Tarieven!$D:$D,"---",0,)</f>
        <v>0</v>
      </c>
      <c r="F138" s="13"/>
      <c r="G138" s="158"/>
      <c r="H138" s="47" t="str">
        <f t="shared" ref="H138" si="91">IF(F138="","",IF($G138="---","---",$F138*$G138))</f>
        <v/>
      </c>
      <c r="J138" s="73"/>
    </row>
    <row r="139" spans="1:10" ht="15.95" customHeight="1" x14ac:dyDescent="0.25">
      <c r="A139" s="162" t="s">
        <v>297</v>
      </c>
      <c r="B139" s="46" t="str">
        <f>_xlfn.XLOOKUP($A139,Tarieven!$A:$A,Tarieven!$B:$B,"---",0,)</f>
        <v>BR0129 Meerbrug Abbenes-Vredeburg</v>
      </c>
      <c r="C139" s="80"/>
      <c r="D139" s="34">
        <f>_xlfn.XLOOKUP($A139,Tarieven!$A:$A,Tarieven!$C:$C,"---",0,)</f>
        <v>0</v>
      </c>
      <c r="E139" s="34">
        <f>_xlfn.XLOOKUP($A139,Tarieven!$A:$A,Tarieven!$D:$D,"---",0,)</f>
        <v>0</v>
      </c>
      <c r="F139" s="13"/>
      <c r="G139" s="158"/>
      <c r="H139" s="47" t="str">
        <f t="shared" si="70"/>
        <v/>
      </c>
      <c r="I139" s="128" t="s">
        <v>258</v>
      </c>
      <c r="J139" s="73"/>
    </row>
    <row r="140" spans="1:10" ht="15.95" customHeight="1" x14ac:dyDescent="0.25">
      <c r="A140" s="162" t="s">
        <v>568</v>
      </c>
      <c r="B140" s="46" t="str">
        <f>_xlfn.XLOOKUP($A140,Tarieven!$A:$A,Tarieven!$B:$B,"---",0,)</f>
        <v>Verkeersmaatregelen en omleidingen</v>
      </c>
      <c r="C140" s="80"/>
      <c r="D140" s="34">
        <f>_xlfn.XLOOKUP($A140,Tarieven!$A:$A,Tarieven!$C:$C,"---",0,)</f>
        <v>0</v>
      </c>
      <c r="E140" s="34">
        <f>_xlfn.XLOOKUP($A140,Tarieven!$A:$A,Tarieven!$D:$D,"---",0,)</f>
        <v>0</v>
      </c>
      <c r="F140" s="13"/>
      <c r="G140" s="158"/>
      <c r="H140" s="47" t="str">
        <f t="shared" si="70"/>
        <v/>
      </c>
      <c r="J140" s="73"/>
    </row>
    <row r="141" spans="1:10" ht="15.95" customHeight="1" x14ac:dyDescent="0.25">
      <c r="A141" s="162" t="s">
        <v>581</v>
      </c>
      <c r="B141" s="46" t="str">
        <f>_xlfn.XLOOKUP($A141,Tarieven!$A:$A,Tarieven!$B:$B,"---",0,)</f>
        <v>Toepassen verkeersmaatregelen brug alle verkeer, afzetting fiets/voetpad -- 0-1 dag</v>
      </c>
      <c r="C141" s="80"/>
      <c r="D141" s="34" t="str">
        <f>_xlfn.XLOOKUP($A141,Tarieven!$A:$A,Tarieven!$C:$C,"---",0,)</f>
        <v>0-1 dag</v>
      </c>
      <c r="E141" s="34" t="str">
        <f>_xlfn.XLOOKUP($A141,Tarieven!$A:$A,Tarieven!$D:$D,"---",0,)</f>
        <v>stk</v>
      </c>
      <c r="F141" s="13">
        <v>5</v>
      </c>
      <c r="G141" s="158">
        <v>0</v>
      </c>
      <c r="H141" s="47">
        <f t="shared" si="70"/>
        <v>0</v>
      </c>
      <c r="J141" s="73"/>
    </row>
    <row r="142" spans="1:10" ht="15.95" customHeight="1" x14ac:dyDescent="0.25">
      <c r="A142" s="162" t="s">
        <v>51</v>
      </c>
      <c r="B142" s="46" t="str">
        <f>_xlfn.XLOOKUP($A142,Tarieven!$A:$A,Tarieven!$B:$B,"---",0,)</f>
        <v>Reinigen</v>
      </c>
      <c r="C142" s="80"/>
      <c r="D142" s="34">
        <f>_xlfn.XLOOKUP($A142,Tarieven!$A:$A,Tarieven!$C:$C,"---",0,)</f>
        <v>0</v>
      </c>
      <c r="E142" s="34">
        <f>_xlfn.XLOOKUP($A142,Tarieven!$A:$A,Tarieven!$D:$D,"---",0,)</f>
        <v>0</v>
      </c>
      <c r="F142" s="13"/>
      <c r="G142" s="158"/>
      <c r="H142" s="47" t="str">
        <f t="shared" si="70"/>
        <v/>
      </c>
      <c r="J142" s="73"/>
    </row>
    <row r="143" spans="1:10" ht="15.95" customHeight="1" x14ac:dyDescent="0.25">
      <c r="A143" s="162" t="s">
        <v>316</v>
      </c>
      <c r="B143" s="46" t="str">
        <f>_xlfn.XLOOKUP($A143,Tarieven!$A:$A,Tarieven!$B:$B,"---",0,)</f>
        <v>Reinigen geheel object groot (inclusief goten en hwa)</v>
      </c>
      <c r="C143" s="80"/>
      <c r="D143" s="34" t="str">
        <f>_xlfn.XLOOKUP($A143,Tarieven!$A:$A,Tarieven!$C:$C,"---",0,)</f>
        <v>&gt;150 m2</v>
      </c>
      <c r="E143" s="34" t="str">
        <f>_xlfn.XLOOKUP($A143,Tarieven!$A:$A,Tarieven!$D:$D,"---",0,)</f>
        <v>stk</v>
      </c>
      <c r="F143" s="13">
        <v>4</v>
      </c>
      <c r="G143" s="158">
        <v>0</v>
      </c>
      <c r="H143" s="47">
        <f t="shared" si="70"/>
        <v>0</v>
      </c>
      <c r="J143" s="73"/>
    </row>
    <row r="144" spans="1:10" ht="15.95" customHeight="1" x14ac:dyDescent="0.25">
      <c r="A144" s="162" t="s">
        <v>52</v>
      </c>
      <c r="B144" s="46" t="str">
        <f>_xlfn.XLOOKUP($A144,Tarieven!$A:$A,Tarieven!$B:$B,"---",0,)</f>
        <v>Vervangen/aanbrengen slijtlagen en asfaltverhardingen</v>
      </c>
      <c r="C144" s="80"/>
      <c r="D144" s="34">
        <f>_xlfn.XLOOKUP($A144,Tarieven!$A:$A,Tarieven!$C:$C,"---",0,)</f>
        <v>0</v>
      </c>
      <c r="E144" s="34">
        <f>_xlfn.XLOOKUP($A144,Tarieven!$A:$A,Tarieven!$D:$D,"---",0,)</f>
        <v>0</v>
      </c>
      <c r="F144" s="13"/>
      <c r="G144" s="158"/>
      <c r="H144" s="47" t="str">
        <f t="shared" si="70"/>
        <v/>
      </c>
      <c r="J144" s="73"/>
    </row>
    <row r="145" spans="1:10" ht="15.95" customHeight="1" x14ac:dyDescent="0.25">
      <c r="A145" s="162" t="s">
        <v>346</v>
      </c>
      <c r="B145" s="46" t="str">
        <f>_xlfn.XLOOKUP($A145,Tarieven!$A:$A,Tarieven!$B:$B,"---",0,)</f>
        <v>Vervangen slijtlaag op beton -- 5-25 m2</v>
      </c>
      <c r="C145" s="80"/>
      <c r="D145" s="34" t="str">
        <f>_xlfn.XLOOKUP($A145,Tarieven!$A:$A,Tarieven!$C:$C,"---",0,)</f>
        <v>0-25</v>
      </c>
      <c r="E145" s="34" t="str">
        <f>_xlfn.XLOOKUP($A145,Tarieven!$A:$A,Tarieven!$D:$D,"---",0,)</f>
        <v>m2</v>
      </c>
      <c r="F145" s="13">
        <v>20</v>
      </c>
      <c r="G145" s="158">
        <v>0</v>
      </c>
      <c r="H145" s="47">
        <f t="shared" si="70"/>
        <v>0</v>
      </c>
      <c r="J145" s="73"/>
    </row>
    <row r="146" spans="1:10" ht="15.95" customHeight="1" x14ac:dyDescent="0.25">
      <c r="A146" s="162" t="s">
        <v>166</v>
      </c>
      <c r="B146" s="46" t="str">
        <f>_xlfn.XLOOKUP($A146,Tarieven!$A:$A,Tarieven!$B:$B,"---",0,)</f>
        <v>Herstellen/Herstraten verhardingen</v>
      </c>
      <c r="C146" s="80"/>
      <c r="D146" s="34">
        <f>_xlfn.XLOOKUP($A146,Tarieven!$A:$A,Tarieven!$C:$C,"---",0,)</f>
        <v>0</v>
      </c>
      <c r="E146" s="34">
        <f>_xlfn.XLOOKUP($A146,Tarieven!$A:$A,Tarieven!$D:$D,"---",0,)</f>
        <v>0</v>
      </c>
      <c r="F146" s="13"/>
      <c r="G146" s="158"/>
      <c r="H146" s="47" t="str">
        <f t="shared" si="70"/>
        <v/>
      </c>
      <c r="J146" s="73"/>
    </row>
    <row r="147" spans="1:10" ht="15.95" customHeight="1" x14ac:dyDescent="0.25">
      <c r="A147" s="162" t="s">
        <v>191</v>
      </c>
      <c r="B147" s="46" t="str">
        <f>_xlfn.XLOOKUP($A147,Tarieven!$A:$A,Tarieven!$B:$B,"---",0,)</f>
        <v>Herstellen elementenverharding -- 0-10 m2</v>
      </c>
      <c r="C147" s="80"/>
      <c r="D147" s="34" t="str">
        <f>_xlfn.XLOOKUP($A147,Tarieven!$A:$A,Tarieven!$C:$C,"---",0,)</f>
        <v>0-10</v>
      </c>
      <c r="E147" s="34" t="str">
        <f>_xlfn.XLOOKUP($A147,Tarieven!$A:$A,Tarieven!$D:$D,"---",0,)</f>
        <v>m2</v>
      </c>
      <c r="F147" s="13">
        <v>3</v>
      </c>
      <c r="G147" s="158">
        <v>0</v>
      </c>
      <c r="H147" s="47">
        <f t="shared" si="70"/>
        <v>0</v>
      </c>
      <c r="J147" s="73"/>
    </row>
    <row r="148" spans="1:10" ht="15.95" customHeight="1" x14ac:dyDescent="0.25">
      <c r="A148" s="162" t="s">
        <v>53</v>
      </c>
      <c r="B148" s="46" t="str">
        <f>_xlfn.XLOOKUP($A148,Tarieven!$A:$A,Tarieven!$B:$B,"---",0,)</f>
        <v>Onderhouden Elektromechanische installatie</v>
      </c>
      <c r="C148" s="80"/>
      <c r="D148" s="34">
        <f>_xlfn.XLOOKUP($A148,Tarieven!$A:$A,Tarieven!$C:$C,"---",0,)</f>
        <v>0</v>
      </c>
      <c r="E148" s="34">
        <f>_xlfn.XLOOKUP($A148,Tarieven!$A:$A,Tarieven!$D:$D,"---",0,)</f>
        <v>0</v>
      </c>
      <c r="F148" s="13"/>
      <c r="G148" s="158"/>
      <c r="H148" s="47" t="str">
        <f t="shared" ref="H148" si="92">IF(F148="","",IF($G148="---","---",$F148*$G148))</f>
        <v/>
      </c>
      <c r="J148" s="73"/>
    </row>
    <row r="149" spans="1:10" ht="15.95" customHeight="1" x14ac:dyDescent="0.25">
      <c r="A149" s="162" t="s">
        <v>351</v>
      </c>
      <c r="B149" s="46" t="str">
        <f>_xlfn.XLOOKUP($A149,Tarieven!$A:$A,Tarieven!$B:$B,"---",0,)</f>
        <v>Doorsmeren van alle beweegbare onderdelen van de brug, per kwartaal</v>
      </c>
      <c r="C149" s="80"/>
      <c r="D149" s="34" t="str">
        <f>_xlfn.XLOOKUP($A149,Tarieven!$A:$A,Tarieven!$C:$C,"---",0,)</f>
        <v>-</v>
      </c>
      <c r="E149" s="34" t="str">
        <f>_xlfn.XLOOKUP($A149,Tarieven!$A:$A,Tarieven!$D:$D,"---",0,)</f>
        <v>EUR</v>
      </c>
      <c r="F149" s="13">
        <v>16</v>
      </c>
      <c r="G149" s="158">
        <v>0</v>
      </c>
      <c r="H149" s="47">
        <f t="shared" ref="H149" si="93">IF(F149="","",IF($G149="---","---",$F149*$G149))</f>
        <v>0</v>
      </c>
      <c r="J149" s="73"/>
    </row>
    <row r="150" spans="1:10" ht="15.95" customHeight="1" x14ac:dyDescent="0.25">
      <c r="A150" s="162" t="s">
        <v>353</v>
      </c>
      <c r="B150" s="46" t="str">
        <f>_xlfn.XLOOKUP($A150,Tarieven!$A:$A,Tarieven!$B:$B,"---",0,)</f>
        <v>Vervangen olie, motorreductor, tandwielkasten</v>
      </c>
      <c r="C150" s="80"/>
      <c r="D150" s="34" t="str">
        <f>_xlfn.XLOOKUP($A150,Tarieven!$A:$A,Tarieven!$C:$C,"---",0,)</f>
        <v>-</v>
      </c>
      <c r="E150" s="34" t="str">
        <f>_xlfn.XLOOKUP($A150,Tarieven!$A:$A,Tarieven!$D:$D,"---",0,)</f>
        <v>stk</v>
      </c>
      <c r="F150" s="13">
        <v>3</v>
      </c>
      <c r="G150" s="158">
        <v>0</v>
      </c>
      <c r="H150" s="47">
        <f t="shared" ref="H150" si="94">IF(F150="","",IF($G150="---","---",$F150*$G150))</f>
        <v>0</v>
      </c>
      <c r="J150" s="73"/>
    </row>
    <row r="151" spans="1:10" ht="15.95" customHeight="1" x14ac:dyDescent="0.25">
      <c r="A151" s="162" t="s">
        <v>557</v>
      </c>
      <c r="B151" s="46" t="str">
        <f>_xlfn.XLOOKUP($A151,Tarieven!$A:$A,Tarieven!$B:$B,"---",0,)</f>
        <v>Jaarlijks onderhouden mechanische en electrische installatie volgens voorschrift</v>
      </c>
      <c r="C151" s="80"/>
      <c r="D151" s="34" t="str">
        <f>_xlfn.XLOOKUP($A151,Tarieven!$A:$A,Tarieven!$C:$C,"---",0,)</f>
        <v>-</v>
      </c>
      <c r="E151" s="34" t="str">
        <f>_xlfn.XLOOKUP($A151,Tarieven!$A:$A,Tarieven!$D:$D,"---",0,)</f>
        <v>EUR</v>
      </c>
      <c r="F151" s="13">
        <v>4</v>
      </c>
      <c r="G151" s="158">
        <v>0</v>
      </c>
      <c r="H151" s="47">
        <f t="shared" ref="H151" si="95">IF(F151="","",IF($G151="---","---",$F151*$G151))</f>
        <v>0</v>
      </c>
      <c r="J151" s="73"/>
    </row>
    <row r="152" spans="1:10" ht="15.95" customHeight="1" x14ac:dyDescent="0.25">
      <c r="A152" s="162" t="s">
        <v>54</v>
      </c>
      <c r="B152" s="46" t="str">
        <f>_xlfn.XLOOKUP($A152,Tarieven!$A:$A,Tarieven!$B:$B,"---",0,)</f>
        <v xml:space="preserve">Onderhouden Elektrohydraulische installaties </v>
      </c>
      <c r="C152" s="80"/>
      <c r="D152" s="34">
        <f>_xlfn.XLOOKUP($A152,Tarieven!$A:$A,Tarieven!$C:$C,"---",0,)</f>
        <v>0</v>
      </c>
      <c r="E152" s="34">
        <f>_xlfn.XLOOKUP($A152,Tarieven!$A:$A,Tarieven!$D:$D,"---",0,)</f>
        <v>0</v>
      </c>
      <c r="F152" s="13"/>
      <c r="G152" s="158"/>
      <c r="H152" s="47" t="str">
        <f t="shared" ref="H152" si="96">IF(F152="","",IF($G152="---","---",$F152*$G152))</f>
        <v/>
      </c>
      <c r="J152" s="73"/>
    </row>
    <row r="153" spans="1:10" ht="15.95" customHeight="1" x14ac:dyDescent="0.25">
      <c r="A153" s="162" t="s">
        <v>182</v>
      </c>
      <c r="B153" s="46" t="str">
        <f>_xlfn.XLOOKUP($A153,Tarieven!$A:$A,Tarieven!$B:$B,"---",0,)</f>
        <v>Jaarlijks onderhoud hydraulische installaties volgens voorschrift</v>
      </c>
      <c r="C153" s="80"/>
      <c r="D153" s="34" t="str">
        <f>_xlfn.XLOOKUP($A153,Tarieven!$A:$A,Tarieven!$C:$C,"---",0,)</f>
        <v>-</v>
      </c>
      <c r="E153" s="34" t="str">
        <f>_xlfn.XLOOKUP($A153,Tarieven!$A:$A,Tarieven!$D:$D,"---",0,)</f>
        <v>EUR</v>
      </c>
      <c r="F153" s="13">
        <v>4</v>
      </c>
      <c r="G153" s="158">
        <v>0</v>
      </c>
      <c r="H153" s="47">
        <f t="shared" ref="H153" si="97">IF(F153="","",IF($G153="---","---",$F153*$G153))</f>
        <v>0</v>
      </c>
      <c r="J153" s="73"/>
    </row>
    <row r="154" spans="1:10" ht="15.95" customHeight="1" x14ac:dyDescent="0.25">
      <c r="A154" s="162" t="s">
        <v>359</v>
      </c>
      <c r="B154" s="46" t="str">
        <f>_xlfn.XLOOKUP($A154,Tarieven!$A:$A,Tarieven!$B:$B,"---",0,)</f>
        <v>Vervangen/wisselen olie, inclusief filters en ontluchtingsfilters</v>
      </c>
      <c r="C154" s="80"/>
      <c r="D154" s="34" t="str">
        <f>_xlfn.XLOOKUP($A154,Tarieven!$A:$A,Tarieven!$C:$C,"---",0,)</f>
        <v>-</v>
      </c>
      <c r="E154" s="34" t="str">
        <f>_xlfn.XLOOKUP($A154,Tarieven!$A:$A,Tarieven!$D:$D,"---",0,)</f>
        <v>ltr</v>
      </c>
      <c r="F154" s="13">
        <v>800</v>
      </c>
      <c r="G154" s="158">
        <v>0</v>
      </c>
      <c r="H154" s="47">
        <f t="shared" ref="H154" si="98">IF(F154="","",IF($G154="---","---",$F154*$G154))</f>
        <v>0</v>
      </c>
      <c r="J154" s="73"/>
    </row>
    <row r="155" spans="1:10" ht="15.95" customHeight="1" x14ac:dyDescent="0.25">
      <c r="A155" s="162" t="s">
        <v>611</v>
      </c>
      <c r="B155" s="46" t="str">
        <f>_xlfn.XLOOKUP($A155,Tarieven!$A:$A,Tarieven!$B:$B,"---",0,)</f>
        <v>Compleet gemonteerde hydrauliekslang met koppelingen (maatwerk), uitgangspunt: 5/8" 350Bar EN857 2SC l=2m1</v>
      </c>
      <c r="C155" s="80"/>
      <c r="D155" s="34" t="str">
        <f>_xlfn.XLOOKUP($A155,Tarieven!$A:$A,Tarieven!$C:$C,"---",0,)</f>
        <v>-</v>
      </c>
      <c r="E155" s="34" t="str">
        <f>_xlfn.XLOOKUP($A155,Tarieven!$A:$A,Tarieven!$D:$D,"---",0,)</f>
        <v>stk</v>
      </c>
      <c r="F155" s="13">
        <v>3</v>
      </c>
      <c r="G155" s="158">
        <v>0</v>
      </c>
      <c r="H155" s="47">
        <f t="shared" ref="H155" si="99">IF(F155="","",IF($G155="---","---",$F155*$G155))</f>
        <v>0</v>
      </c>
      <c r="J155" s="73"/>
    </row>
    <row r="156" spans="1:10" ht="15.95" customHeight="1" x14ac:dyDescent="0.25">
      <c r="A156" s="162" t="s">
        <v>59</v>
      </c>
      <c r="B156" s="46" t="str">
        <f>_xlfn.XLOOKUP($A156,Tarieven!$A:$A,Tarieven!$B:$B,"---",0,)</f>
        <v>Bijkomende werkzaamheden</v>
      </c>
      <c r="C156" s="80"/>
      <c r="D156" s="34">
        <f>_xlfn.XLOOKUP($A156,Tarieven!$A:$A,Tarieven!$C:$C,"---",0,)</f>
        <v>0</v>
      </c>
      <c r="E156" s="34">
        <f>_xlfn.XLOOKUP($A156,Tarieven!$A:$A,Tarieven!$D:$D,"---",0,)</f>
        <v>0</v>
      </c>
      <c r="F156" s="13"/>
      <c r="G156" s="158"/>
      <c r="H156" s="47" t="str">
        <f t="shared" ref="H156" si="100">IF(F156="","",IF($G156="---","---",$F156*$G156))</f>
        <v/>
      </c>
      <c r="J156" s="73"/>
    </row>
    <row r="157" spans="1:10" ht="15.95" customHeight="1" x14ac:dyDescent="0.25">
      <c r="A157" s="162" t="s">
        <v>379</v>
      </c>
      <c r="B157" s="46" t="str">
        <f>_xlfn.XLOOKUP($A157,Tarieven!$A:$A,Tarieven!$B:$B,"---",0,)</f>
        <v>Koelsysteem: in werking zetten/uitzetten koelpomp(en) door vakman(nen)</v>
      </c>
      <c r="C157" s="80"/>
      <c r="D157" s="34" t="str">
        <f>_xlfn.XLOOKUP($A157,Tarieven!$A:$A,Tarieven!$C:$C,"---",0,)</f>
        <v>-</v>
      </c>
      <c r="E157" s="34" t="str">
        <f>_xlfn.XLOOKUP($A157,Tarieven!$A:$A,Tarieven!$D:$D,"---",0,)</f>
        <v>stk</v>
      </c>
      <c r="F157" s="13">
        <v>16</v>
      </c>
      <c r="G157" s="158">
        <v>0</v>
      </c>
      <c r="H157" s="47">
        <f t="shared" ref="H157" si="101">IF(F157="","",IF($G157="---","---",$F157*$G157))</f>
        <v>0</v>
      </c>
      <c r="J157" s="73"/>
    </row>
    <row r="158" spans="1:10" ht="15.95" customHeight="1" x14ac:dyDescent="0.25">
      <c r="A158" s="162"/>
      <c r="B158" s="46">
        <f>_xlfn.XLOOKUP($A158,Tarieven!$A:$A,Tarieven!$B:$B,"---",0,)</f>
        <v>0</v>
      </c>
      <c r="C158" s="80"/>
      <c r="D158" s="34">
        <f>_xlfn.XLOOKUP($A158,Tarieven!$A:$A,Tarieven!$C:$C,"---",0,)</f>
        <v>0</v>
      </c>
      <c r="E158" s="34">
        <f>_xlfn.XLOOKUP($A158,Tarieven!$A:$A,Tarieven!$D:$D,"---",0,)</f>
        <v>0</v>
      </c>
      <c r="F158" s="13"/>
      <c r="G158" s="158"/>
      <c r="H158" s="47" t="str">
        <f t="shared" ref="H158" si="102">IF(F158="","",IF($G158="---","---",$F158*$G158))</f>
        <v/>
      </c>
      <c r="J158" s="73"/>
    </row>
    <row r="159" spans="1:10" ht="15.95" customHeight="1" x14ac:dyDescent="0.25">
      <c r="A159" s="162" t="s">
        <v>298</v>
      </c>
      <c r="B159" s="46" t="str">
        <f>_xlfn.XLOOKUP($A159,Tarieven!$A:$A,Tarieven!$B:$B,"---",0,)</f>
        <v>BR0184 Lisserbrug Lisserbroek</v>
      </c>
      <c r="C159" s="80"/>
      <c r="D159" s="34">
        <f>_xlfn.XLOOKUP($A159,Tarieven!$A:$A,Tarieven!$C:$C,"---",0,)</f>
        <v>0</v>
      </c>
      <c r="E159" s="34">
        <f>_xlfn.XLOOKUP($A159,Tarieven!$A:$A,Tarieven!$D:$D,"---",0,)</f>
        <v>0</v>
      </c>
      <c r="F159" s="13"/>
      <c r="G159" s="158"/>
      <c r="H159" s="47" t="str">
        <f t="shared" si="70"/>
        <v/>
      </c>
      <c r="I159" s="128" t="s">
        <v>258</v>
      </c>
      <c r="J159" s="73"/>
    </row>
    <row r="160" spans="1:10" ht="15.95" customHeight="1" x14ac:dyDescent="0.25">
      <c r="A160" s="162" t="s">
        <v>568</v>
      </c>
      <c r="B160" s="46" t="str">
        <f>_xlfn.XLOOKUP($A160,Tarieven!$A:$A,Tarieven!$B:$B,"---",0,)</f>
        <v>Verkeersmaatregelen en omleidingen</v>
      </c>
      <c r="C160" s="80"/>
      <c r="D160" s="34">
        <f>_xlfn.XLOOKUP($A160,Tarieven!$A:$A,Tarieven!$C:$C,"---",0,)</f>
        <v>0</v>
      </c>
      <c r="E160" s="34">
        <f>_xlfn.XLOOKUP($A160,Tarieven!$A:$A,Tarieven!$D:$D,"---",0,)</f>
        <v>0</v>
      </c>
      <c r="F160" s="13"/>
      <c r="G160" s="158"/>
      <c r="H160" s="47" t="str">
        <f t="shared" si="70"/>
        <v/>
      </c>
      <c r="J160" s="73"/>
    </row>
    <row r="161" spans="1:10" ht="15.95" customHeight="1" x14ac:dyDescent="0.25">
      <c r="A161" s="162" t="s">
        <v>575</v>
      </c>
      <c r="B161" s="46" t="str">
        <f>_xlfn.XLOOKUP($A161,Tarieven!$A:$A,Tarieven!$B:$B,"---",0,)</f>
        <v>Toepassen verkeersmaatregelen brug alle verkeer, halve rijbaan afzetting -- 0-1 dag</v>
      </c>
      <c r="C161" s="80"/>
      <c r="D161" s="34" t="str">
        <f>_xlfn.XLOOKUP($A161,Tarieven!$A:$A,Tarieven!$C:$C,"---",0,)</f>
        <v>0-1 dag</v>
      </c>
      <c r="E161" s="34" t="str">
        <f>_xlfn.XLOOKUP($A161,Tarieven!$A:$A,Tarieven!$D:$D,"---",0,)</f>
        <v>stk</v>
      </c>
      <c r="F161" s="13">
        <v>4</v>
      </c>
      <c r="G161" s="158">
        <v>0</v>
      </c>
      <c r="H161" s="47">
        <f t="shared" si="70"/>
        <v>0</v>
      </c>
      <c r="J161" s="73"/>
    </row>
    <row r="162" spans="1:10" ht="15.95" customHeight="1" x14ac:dyDescent="0.25">
      <c r="A162" s="162" t="s">
        <v>51</v>
      </c>
      <c r="B162" s="46" t="str">
        <f>_xlfn.XLOOKUP($A162,Tarieven!$A:$A,Tarieven!$B:$B,"---",0,)</f>
        <v>Reinigen</v>
      </c>
      <c r="C162" s="80"/>
      <c r="D162" s="34">
        <f>_xlfn.XLOOKUP($A162,Tarieven!$A:$A,Tarieven!$C:$C,"---",0,)</f>
        <v>0</v>
      </c>
      <c r="E162" s="34">
        <f>_xlfn.XLOOKUP($A162,Tarieven!$A:$A,Tarieven!$D:$D,"---",0,)</f>
        <v>0</v>
      </c>
      <c r="F162" s="13"/>
      <c r="G162" s="158"/>
      <c r="H162" s="47" t="str">
        <f t="shared" si="70"/>
        <v/>
      </c>
      <c r="J162" s="73"/>
    </row>
    <row r="163" spans="1:10" ht="15.95" customHeight="1" x14ac:dyDescent="0.25">
      <c r="A163" s="162" t="s">
        <v>316</v>
      </c>
      <c r="B163" s="46" t="str">
        <f>_xlfn.XLOOKUP($A163,Tarieven!$A:$A,Tarieven!$B:$B,"---",0,)</f>
        <v>Reinigen geheel object groot (inclusief goten en hwa)</v>
      </c>
      <c r="C163" s="80"/>
      <c r="D163" s="34" t="str">
        <f>_xlfn.XLOOKUP($A163,Tarieven!$A:$A,Tarieven!$C:$C,"---",0,)</f>
        <v>&gt;150 m2</v>
      </c>
      <c r="E163" s="34" t="str">
        <f>_xlfn.XLOOKUP($A163,Tarieven!$A:$A,Tarieven!$D:$D,"---",0,)</f>
        <v>stk</v>
      </c>
      <c r="F163" s="13">
        <v>4</v>
      </c>
      <c r="G163" s="158">
        <v>0</v>
      </c>
      <c r="H163" s="47">
        <f t="shared" si="70"/>
        <v>0</v>
      </c>
      <c r="J163" s="73"/>
    </row>
    <row r="164" spans="1:10" ht="15.95" customHeight="1" x14ac:dyDescent="0.25">
      <c r="A164" s="162" t="s">
        <v>53</v>
      </c>
      <c r="B164" s="46" t="str">
        <f>_xlfn.XLOOKUP($A164,Tarieven!$A:$A,Tarieven!$B:$B,"---",0,)</f>
        <v>Onderhouden Elektromechanische installatie</v>
      </c>
      <c r="C164" s="80"/>
      <c r="D164" s="34">
        <f>_xlfn.XLOOKUP($A164,Tarieven!$A:$A,Tarieven!$C:$C,"---",0,)</f>
        <v>0</v>
      </c>
      <c r="E164" s="34">
        <f>_xlfn.XLOOKUP($A164,Tarieven!$A:$A,Tarieven!$D:$D,"---",0,)</f>
        <v>0</v>
      </c>
      <c r="F164" s="13"/>
      <c r="G164" s="158"/>
      <c r="H164" s="47" t="str">
        <f t="shared" ref="H164" si="103">IF(F164="","",IF($G164="---","---",$F164*$G164))</f>
        <v/>
      </c>
      <c r="J164" s="73"/>
    </row>
    <row r="165" spans="1:10" ht="15.95" customHeight="1" x14ac:dyDescent="0.25">
      <c r="A165" s="162" t="s">
        <v>351</v>
      </c>
      <c r="B165" s="46" t="str">
        <f>_xlfn.XLOOKUP($A165,Tarieven!$A:$A,Tarieven!$B:$B,"---",0,)</f>
        <v>Doorsmeren van alle beweegbare onderdelen van de brug, per kwartaal</v>
      </c>
      <c r="C165" s="80"/>
      <c r="D165" s="34" t="str">
        <f>_xlfn.XLOOKUP($A165,Tarieven!$A:$A,Tarieven!$C:$C,"---",0,)</f>
        <v>-</v>
      </c>
      <c r="E165" s="34" t="str">
        <f>_xlfn.XLOOKUP($A165,Tarieven!$A:$A,Tarieven!$D:$D,"---",0,)</f>
        <v>EUR</v>
      </c>
      <c r="F165" s="13">
        <v>16</v>
      </c>
      <c r="G165" s="158">
        <v>0</v>
      </c>
      <c r="H165" s="47">
        <f t="shared" ref="H165" si="104">IF(F165="","",IF($G165="---","---",$F165*$G165))</f>
        <v>0</v>
      </c>
      <c r="J165" s="73"/>
    </row>
    <row r="166" spans="1:10" ht="15.95" customHeight="1" x14ac:dyDescent="0.25">
      <c r="A166" s="162" t="s">
        <v>353</v>
      </c>
      <c r="B166" s="46" t="str">
        <f>_xlfn.XLOOKUP($A166,Tarieven!$A:$A,Tarieven!$B:$B,"---",0,)</f>
        <v>Vervangen olie, motorreductor, tandwielkasten</v>
      </c>
      <c r="C166" s="80"/>
      <c r="D166" s="34" t="str">
        <f>_xlfn.XLOOKUP($A166,Tarieven!$A:$A,Tarieven!$C:$C,"---",0,)</f>
        <v>-</v>
      </c>
      <c r="E166" s="34" t="str">
        <f>_xlfn.XLOOKUP($A166,Tarieven!$A:$A,Tarieven!$D:$D,"---",0,)</f>
        <v>stk</v>
      </c>
      <c r="F166" s="13">
        <v>8</v>
      </c>
      <c r="G166" s="158">
        <v>0</v>
      </c>
      <c r="H166" s="47">
        <f t="shared" ref="H166" si="105">IF(F166="","",IF($G166="---","---",$F166*$G166))</f>
        <v>0</v>
      </c>
      <c r="J166" s="73"/>
    </row>
    <row r="167" spans="1:10" ht="15.95" customHeight="1" x14ac:dyDescent="0.25">
      <c r="A167" s="162" t="s">
        <v>557</v>
      </c>
      <c r="B167" s="46" t="str">
        <f>_xlfn.XLOOKUP($A167,Tarieven!$A:$A,Tarieven!$B:$B,"---",0,)</f>
        <v>Jaarlijks onderhouden mechanische en electrische installatie volgens voorschrift</v>
      </c>
      <c r="C167" s="80"/>
      <c r="D167" s="34" t="str">
        <f>_xlfn.XLOOKUP($A167,Tarieven!$A:$A,Tarieven!$C:$C,"---",0,)</f>
        <v>-</v>
      </c>
      <c r="E167" s="34" t="str">
        <f>_xlfn.XLOOKUP($A167,Tarieven!$A:$A,Tarieven!$D:$D,"---",0,)</f>
        <v>EUR</v>
      </c>
      <c r="F167" s="13">
        <v>4</v>
      </c>
      <c r="G167" s="158">
        <v>0</v>
      </c>
      <c r="H167" s="47">
        <f t="shared" ref="H167" si="106">IF(F167="","",IF($G167="---","---",$F167*$G167))</f>
        <v>0</v>
      </c>
      <c r="J167" s="73"/>
    </row>
    <row r="168" spans="1:10" ht="15.95" customHeight="1" x14ac:dyDescent="0.25">
      <c r="A168" s="162" t="s">
        <v>55</v>
      </c>
      <c r="B168" s="46" t="str">
        <f>_xlfn.XLOOKUP($A168,Tarieven!$A:$A,Tarieven!$B:$B,"---",0,)</f>
        <v>Onderhouden Klimaatinstallaties</v>
      </c>
      <c r="C168" s="80"/>
      <c r="D168" s="34">
        <f>_xlfn.XLOOKUP($A168,Tarieven!$A:$A,Tarieven!$C:$C,"---",0,)</f>
        <v>0</v>
      </c>
      <c r="E168" s="34">
        <f>_xlfn.XLOOKUP($A168,Tarieven!$A:$A,Tarieven!$D:$D,"---",0,)</f>
        <v>0</v>
      </c>
      <c r="F168" s="13"/>
      <c r="G168" s="158"/>
      <c r="H168" s="47" t="str">
        <f t="shared" ref="H168" si="107">IF(F168="","",IF($G168="---","---",$F168*$G168))</f>
        <v/>
      </c>
      <c r="J168" s="73"/>
    </row>
    <row r="169" spans="1:10" ht="15.95" customHeight="1" x14ac:dyDescent="0.25">
      <c r="A169" s="162" t="s">
        <v>209</v>
      </c>
      <c r="B169" s="46" t="str">
        <f>_xlfn.XLOOKUP($A169,Tarieven!$A:$A,Tarieven!$B:$B,"---",0,)</f>
        <v>Jaarlijks onderhoud klimaatinstallaties volgens voorschrift</v>
      </c>
      <c r="C169" s="80"/>
      <c r="D169" s="34" t="str">
        <f>_xlfn.XLOOKUP($A169,Tarieven!$A:$A,Tarieven!$C:$C,"---",0,)</f>
        <v>-</v>
      </c>
      <c r="E169" s="34" t="str">
        <f>_xlfn.XLOOKUP($A169,Tarieven!$A:$A,Tarieven!$D:$D,"---",0,)</f>
        <v>EUR</v>
      </c>
      <c r="F169" s="13">
        <v>4</v>
      </c>
      <c r="G169" s="158">
        <v>0</v>
      </c>
      <c r="H169" s="47">
        <f t="shared" ref="H169" si="108">IF(F169="","",IF($G169="---","---",$F169*$G169))</f>
        <v>0</v>
      </c>
      <c r="J169" s="73"/>
    </row>
    <row r="170" spans="1:10" ht="15.95" customHeight="1" x14ac:dyDescent="0.25">
      <c r="A170" s="162" t="s">
        <v>367</v>
      </c>
      <c r="B170" s="46" t="str">
        <f>_xlfn.XLOOKUP($A170,Tarieven!$A:$A,Tarieven!$B:$B,"---",0,)</f>
        <v>Vervangen van luchtfilters</v>
      </c>
      <c r="C170" s="80"/>
      <c r="D170" s="34" t="str">
        <f>_xlfn.XLOOKUP($A170,Tarieven!$A:$A,Tarieven!$C:$C,"---",0,)</f>
        <v>-</v>
      </c>
      <c r="E170" s="34" t="str">
        <f>_xlfn.XLOOKUP($A170,Tarieven!$A:$A,Tarieven!$D:$D,"---",0,)</f>
        <v>stk</v>
      </c>
      <c r="F170" s="13">
        <v>4</v>
      </c>
      <c r="G170" s="158">
        <v>0</v>
      </c>
      <c r="H170" s="47">
        <f t="shared" ref="H170" si="109">IF(F170="","",IF($G170="---","---",$F170*$G170))</f>
        <v>0</v>
      </c>
      <c r="J170" s="73"/>
    </row>
    <row r="171" spans="1:10" ht="15.95" customHeight="1" x14ac:dyDescent="0.25">
      <c r="A171" s="162"/>
      <c r="B171" s="46">
        <f>_xlfn.XLOOKUP($A171,Tarieven!$A:$A,Tarieven!$B:$B,"---",0,)</f>
        <v>0</v>
      </c>
      <c r="C171" s="80"/>
      <c r="D171" s="34">
        <f>_xlfn.XLOOKUP($A171,Tarieven!$A:$A,Tarieven!$C:$C,"---",0,)</f>
        <v>0</v>
      </c>
      <c r="E171" s="34">
        <f>_xlfn.XLOOKUP($A171,Tarieven!$A:$A,Tarieven!$D:$D,"---",0,)</f>
        <v>0</v>
      </c>
      <c r="F171" s="13"/>
      <c r="G171" s="158"/>
      <c r="H171" s="47" t="str">
        <f t="shared" ref="H171" si="110">IF(F171="","",IF($G171="---","---",$F171*$G171))</f>
        <v/>
      </c>
      <c r="J171" s="73"/>
    </row>
    <row r="172" spans="1:10" ht="15.95" customHeight="1" x14ac:dyDescent="0.25">
      <c r="A172" s="162" t="s">
        <v>299</v>
      </c>
      <c r="B172" s="46" t="str">
        <f>_xlfn.XLOOKUP($A172,Tarieven!$A:$A,Tarieven!$B:$B,"---",0,)</f>
        <v>BR0180 Hillegommerbrug Beinsdorp</v>
      </c>
      <c r="C172" s="80"/>
      <c r="D172" s="34">
        <f>_xlfn.XLOOKUP($A172,Tarieven!$A:$A,Tarieven!$C:$C,"---",0,)</f>
        <v>0</v>
      </c>
      <c r="E172" s="34">
        <f>_xlfn.XLOOKUP($A172,Tarieven!$A:$A,Tarieven!$D:$D,"---",0,)</f>
        <v>0</v>
      </c>
      <c r="F172" s="13"/>
      <c r="G172" s="158"/>
      <c r="H172" s="47" t="str">
        <f t="shared" si="70"/>
        <v/>
      </c>
      <c r="I172" s="128" t="s">
        <v>258</v>
      </c>
      <c r="J172" s="73"/>
    </row>
    <row r="173" spans="1:10" ht="15.95" customHeight="1" x14ac:dyDescent="0.25">
      <c r="A173" s="162" t="s">
        <v>568</v>
      </c>
      <c r="B173" s="46" t="str">
        <f>_xlfn.XLOOKUP($A173,Tarieven!$A:$A,Tarieven!$B:$B,"---",0,)</f>
        <v>Verkeersmaatregelen en omleidingen</v>
      </c>
      <c r="C173" s="80"/>
      <c r="D173" s="34">
        <f>_xlfn.XLOOKUP($A173,Tarieven!$A:$A,Tarieven!$C:$C,"---",0,)</f>
        <v>0</v>
      </c>
      <c r="E173" s="34">
        <f>_xlfn.XLOOKUP($A173,Tarieven!$A:$A,Tarieven!$D:$D,"---",0,)</f>
        <v>0</v>
      </c>
      <c r="F173" s="13"/>
      <c r="G173" s="158"/>
      <c r="H173" s="47" t="str">
        <f t="shared" si="70"/>
        <v/>
      </c>
      <c r="J173" s="73"/>
    </row>
    <row r="174" spans="1:10" ht="15.95" customHeight="1" x14ac:dyDescent="0.25">
      <c r="A174" s="162" t="s">
        <v>578</v>
      </c>
      <c r="B174" s="46" t="str">
        <f>_xlfn.XLOOKUP($A174,Tarieven!$A:$A,Tarieven!$B:$B,"---",0,)</f>
        <v>Toepassen verkeersmaatregelen brug alle verkeer, halve rijbaan afzetting met verkeersregelaars -- 0-1 dag</v>
      </c>
      <c r="C174" s="80"/>
      <c r="D174" s="34" t="str">
        <f>_xlfn.XLOOKUP($A174,Tarieven!$A:$A,Tarieven!$C:$C,"---",0,)</f>
        <v>0-1 dag</v>
      </c>
      <c r="E174" s="34" t="str">
        <f>_xlfn.XLOOKUP($A174,Tarieven!$A:$A,Tarieven!$D:$D,"---",0,)</f>
        <v>stk</v>
      </c>
      <c r="F174" s="13">
        <v>4</v>
      </c>
      <c r="G174" s="158">
        <v>0</v>
      </c>
      <c r="H174" s="47">
        <f t="shared" si="70"/>
        <v>0</v>
      </c>
      <c r="J174" s="73"/>
    </row>
    <row r="175" spans="1:10" ht="15.95" customHeight="1" x14ac:dyDescent="0.25">
      <c r="A175" s="162" t="s">
        <v>51</v>
      </c>
      <c r="B175" s="46" t="str">
        <f>_xlfn.XLOOKUP($A175,Tarieven!$A:$A,Tarieven!$B:$B,"---",0,)</f>
        <v>Reinigen</v>
      </c>
      <c r="C175" s="80"/>
      <c r="D175" s="34">
        <f>_xlfn.XLOOKUP($A175,Tarieven!$A:$A,Tarieven!$C:$C,"---",0,)</f>
        <v>0</v>
      </c>
      <c r="E175" s="34">
        <f>_xlfn.XLOOKUP($A175,Tarieven!$A:$A,Tarieven!$D:$D,"---",0,)</f>
        <v>0</v>
      </c>
      <c r="F175" s="13"/>
      <c r="G175" s="158"/>
      <c r="H175" s="47" t="str">
        <f t="shared" si="70"/>
        <v/>
      </c>
      <c r="J175" s="73"/>
    </row>
    <row r="176" spans="1:10" ht="15.95" customHeight="1" x14ac:dyDescent="0.25">
      <c r="A176" s="162" t="s">
        <v>316</v>
      </c>
      <c r="B176" s="46" t="str">
        <f>_xlfn.XLOOKUP($A176,Tarieven!$A:$A,Tarieven!$B:$B,"---",0,)</f>
        <v>Reinigen geheel object groot (inclusief goten en hwa)</v>
      </c>
      <c r="C176" s="80"/>
      <c r="D176" s="34" t="str">
        <f>_xlfn.XLOOKUP($A176,Tarieven!$A:$A,Tarieven!$C:$C,"---",0,)</f>
        <v>&gt;150 m2</v>
      </c>
      <c r="E176" s="34" t="str">
        <f>_xlfn.XLOOKUP($A176,Tarieven!$A:$A,Tarieven!$D:$D,"---",0,)</f>
        <v>stk</v>
      </c>
      <c r="F176" s="13">
        <v>4</v>
      </c>
      <c r="G176" s="158">
        <v>0</v>
      </c>
      <c r="H176" s="47">
        <f t="shared" si="70"/>
        <v>0</v>
      </c>
      <c r="J176" s="73"/>
    </row>
    <row r="177" spans="1:10" ht="15.95" customHeight="1" x14ac:dyDescent="0.25">
      <c r="A177" s="162" t="s">
        <v>53</v>
      </c>
      <c r="B177" s="46" t="str">
        <f>_xlfn.XLOOKUP($A177,Tarieven!$A:$A,Tarieven!$B:$B,"---",0,)</f>
        <v>Onderhouden Elektromechanische installatie</v>
      </c>
      <c r="C177" s="80"/>
      <c r="D177" s="34">
        <f>_xlfn.XLOOKUP($A177,Tarieven!$A:$A,Tarieven!$C:$C,"---",0,)</f>
        <v>0</v>
      </c>
      <c r="E177" s="34">
        <f>_xlfn.XLOOKUP($A177,Tarieven!$A:$A,Tarieven!$D:$D,"---",0,)</f>
        <v>0</v>
      </c>
      <c r="F177" s="13"/>
      <c r="G177" s="158"/>
      <c r="H177" s="47" t="str">
        <f t="shared" ref="H177" si="111">IF(F177="","",IF($G177="---","---",$F177*$G177))</f>
        <v/>
      </c>
      <c r="J177" s="73"/>
    </row>
    <row r="178" spans="1:10" ht="15.95" customHeight="1" x14ac:dyDescent="0.25">
      <c r="A178" s="162" t="s">
        <v>351</v>
      </c>
      <c r="B178" s="46" t="str">
        <f>_xlfn.XLOOKUP($A178,Tarieven!$A:$A,Tarieven!$B:$B,"---",0,)</f>
        <v>Doorsmeren van alle beweegbare onderdelen van de brug, per kwartaal</v>
      </c>
      <c r="C178" s="80"/>
      <c r="D178" s="34" t="str">
        <f>_xlfn.XLOOKUP($A178,Tarieven!$A:$A,Tarieven!$C:$C,"---",0,)</f>
        <v>-</v>
      </c>
      <c r="E178" s="34" t="str">
        <f>_xlfn.XLOOKUP($A178,Tarieven!$A:$A,Tarieven!$D:$D,"---",0,)</f>
        <v>EUR</v>
      </c>
      <c r="F178" s="13">
        <v>16</v>
      </c>
      <c r="G178" s="158">
        <v>0</v>
      </c>
      <c r="H178" s="47">
        <f t="shared" ref="H178" si="112">IF(F178="","",IF($G178="---","---",$F178*$G178))</f>
        <v>0</v>
      </c>
      <c r="J178" s="73"/>
    </row>
    <row r="179" spans="1:10" ht="15.95" customHeight="1" x14ac:dyDescent="0.25">
      <c r="A179" s="162" t="s">
        <v>353</v>
      </c>
      <c r="B179" s="46" t="str">
        <f>_xlfn.XLOOKUP($A179,Tarieven!$A:$A,Tarieven!$B:$B,"---",0,)</f>
        <v>Vervangen olie, motorreductor, tandwielkasten</v>
      </c>
      <c r="C179" s="80"/>
      <c r="D179" s="34" t="str">
        <f>_xlfn.XLOOKUP($A179,Tarieven!$A:$A,Tarieven!$C:$C,"---",0,)</f>
        <v>-</v>
      </c>
      <c r="E179" s="34" t="str">
        <f>_xlfn.XLOOKUP($A179,Tarieven!$A:$A,Tarieven!$D:$D,"---",0,)</f>
        <v>stk</v>
      </c>
      <c r="F179" s="13">
        <v>6</v>
      </c>
      <c r="G179" s="158">
        <v>0</v>
      </c>
      <c r="H179" s="47">
        <f t="shared" ref="H179" si="113">IF(F179="","",IF($G179="---","---",$F179*$G179))</f>
        <v>0</v>
      </c>
      <c r="J179" s="73"/>
    </row>
    <row r="180" spans="1:10" ht="15.95" customHeight="1" x14ac:dyDescent="0.25">
      <c r="A180" s="162" t="s">
        <v>557</v>
      </c>
      <c r="B180" s="46" t="str">
        <f>_xlfn.XLOOKUP($A180,Tarieven!$A:$A,Tarieven!$B:$B,"---",0,)</f>
        <v>Jaarlijks onderhouden mechanische en electrische installatie volgens voorschrift</v>
      </c>
      <c r="C180" s="80"/>
      <c r="D180" s="34" t="str">
        <f>_xlfn.XLOOKUP($A180,Tarieven!$A:$A,Tarieven!$C:$C,"---",0,)</f>
        <v>-</v>
      </c>
      <c r="E180" s="34" t="str">
        <f>_xlfn.XLOOKUP($A180,Tarieven!$A:$A,Tarieven!$D:$D,"---",0,)</f>
        <v>EUR</v>
      </c>
      <c r="F180" s="13">
        <v>4</v>
      </c>
      <c r="G180" s="158">
        <v>0</v>
      </c>
      <c r="H180" s="47">
        <f t="shared" ref="H180" si="114">IF(F180="","",IF($G180="---","---",$F180*$G180))</f>
        <v>0</v>
      </c>
      <c r="J180" s="73"/>
    </row>
    <row r="181" spans="1:10" ht="15.95" customHeight="1" x14ac:dyDescent="0.25">
      <c r="A181" s="162" t="s">
        <v>55</v>
      </c>
      <c r="B181" s="46" t="str">
        <f>_xlfn.XLOOKUP($A181,Tarieven!$A:$A,Tarieven!$B:$B,"---",0,)</f>
        <v>Onderhouden Klimaatinstallaties</v>
      </c>
      <c r="C181" s="80"/>
      <c r="D181" s="34">
        <f>_xlfn.XLOOKUP($A181,Tarieven!$A:$A,Tarieven!$C:$C,"---",0,)</f>
        <v>0</v>
      </c>
      <c r="E181" s="34">
        <f>_xlfn.XLOOKUP($A181,Tarieven!$A:$A,Tarieven!$D:$D,"---",0,)</f>
        <v>0</v>
      </c>
      <c r="F181" s="13"/>
      <c r="G181" s="158"/>
      <c r="H181" s="47" t="str">
        <f t="shared" ref="H181" si="115">IF(F181="","",IF($G181="---","---",$F181*$G181))</f>
        <v/>
      </c>
      <c r="J181" s="73"/>
    </row>
    <row r="182" spans="1:10" ht="15.95" customHeight="1" x14ac:dyDescent="0.25">
      <c r="A182" s="162" t="s">
        <v>209</v>
      </c>
      <c r="B182" s="46" t="str">
        <f>_xlfn.XLOOKUP($A182,Tarieven!$A:$A,Tarieven!$B:$B,"---",0,)</f>
        <v>Jaarlijks onderhoud klimaatinstallaties volgens voorschrift</v>
      </c>
      <c r="C182" s="80"/>
      <c r="D182" s="34" t="str">
        <f>_xlfn.XLOOKUP($A182,Tarieven!$A:$A,Tarieven!$C:$C,"---",0,)</f>
        <v>-</v>
      </c>
      <c r="E182" s="34" t="str">
        <f>_xlfn.XLOOKUP($A182,Tarieven!$A:$A,Tarieven!$D:$D,"---",0,)</f>
        <v>EUR</v>
      </c>
      <c r="F182" s="13">
        <v>4</v>
      </c>
      <c r="G182" s="158">
        <v>0</v>
      </c>
      <c r="H182" s="47">
        <f t="shared" ref="H182" si="116">IF(F182="","",IF($G182="---","---",$F182*$G182))</f>
        <v>0</v>
      </c>
      <c r="J182" s="73"/>
    </row>
    <row r="183" spans="1:10" ht="15.95" customHeight="1" x14ac:dyDescent="0.25">
      <c r="A183" s="162" t="s">
        <v>367</v>
      </c>
      <c r="B183" s="46" t="str">
        <f>_xlfn.XLOOKUP($A183,Tarieven!$A:$A,Tarieven!$B:$B,"---",0,)</f>
        <v>Vervangen van luchtfilters</v>
      </c>
      <c r="C183" s="80"/>
      <c r="D183" s="34" t="str">
        <f>_xlfn.XLOOKUP($A183,Tarieven!$A:$A,Tarieven!$C:$C,"---",0,)</f>
        <v>-</v>
      </c>
      <c r="E183" s="34" t="str">
        <f>_xlfn.XLOOKUP($A183,Tarieven!$A:$A,Tarieven!$D:$D,"---",0,)</f>
        <v>stk</v>
      </c>
      <c r="F183" s="13">
        <v>4</v>
      </c>
      <c r="G183" s="158">
        <v>0</v>
      </c>
      <c r="H183" s="47">
        <f t="shared" ref="H183" si="117">IF(F183="","",IF($G183="---","---",$F183*$G183))</f>
        <v>0</v>
      </c>
      <c r="J183" s="73"/>
    </row>
    <row r="184" spans="1:10" ht="15.95" customHeight="1" x14ac:dyDescent="0.25">
      <c r="A184" s="162"/>
      <c r="B184" s="46">
        <f>_xlfn.XLOOKUP($A184,Tarieven!$A:$A,Tarieven!$B:$B,"---",0,)</f>
        <v>0</v>
      </c>
      <c r="C184" s="80"/>
      <c r="D184" s="34">
        <f>_xlfn.XLOOKUP($A184,Tarieven!$A:$A,Tarieven!$C:$C,"---",0,)</f>
        <v>0</v>
      </c>
      <c r="E184" s="34">
        <f>_xlfn.XLOOKUP($A184,Tarieven!$A:$A,Tarieven!$D:$D,"---",0,)</f>
        <v>0</v>
      </c>
      <c r="F184" s="13"/>
      <c r="G184" s="158"/>
      <c r="H184" s="47" t="str">
        <f t="shared" ref="H184" si="118">IF(F184="","",IF($G184="---","---",$F184*$G184))</f>
        <v/>
      </c>
      <c r="J184" s="73"/>
    </row>
    <row r="185" spans="1:10" ht="15.95" customHeight="1" x14ac:dyDescent="0.25">
      <c r="A185" s="162" t="s">
        <v>300</v>
      </c>
      <c r="B185" s="46" t="str">
        <f>_xlfn.XLOOKUP($A185,Tarieven!$A:$A,Tarieven!$B:$B,"---",0,)</f>
        <v>BR0190 Bennebroekerbrug Zwaanshoek</v>
      </c>
      <c r="C185" s="80"/>
      <c r="D185" s="34">
        <f>_xlfn.XLOOKUP($A185,Tarieven!$A:$A,Tarieven!$C:$C,"---",0,)</f>
        <v>0</v>
      </c>
      <c r="E185" s="34">
        <f>_xlfn.XLOOKUP($A185,Tarieven!$A:$A,Tarieven!$D:$D,"---",0,)</f>
        <v>0</v>
      </c>
      <c r="F185" s="13"/>
      <c r="G185" s="158"/>
      <c r="H185" s="47" t="str">
        <f t="shared" si="70"/>
        <v/>
      </c>
      <c r="I185" s="128" t="s">
        <v>258</v>
      </c>
      <c r="J185" s="73"/>
    </row>
    <row r="186" spans="1:10" ht="15.95" customHeight="1" x14ac:dyDescent="0.25">
      <c r="A186" s="162" t="s">
        <v>568</v>
      </c>
      <c r="B186" s="46" t="str">
        <f>_xlfn.XLOOKUP($A186,Tarieven!$A:$A,Tarieven!$B:$B,"---",0,)</f>
        <v>Verkeersmaatregelen en omleidingen</v>
      </c>
      <c r="C186" s="80"/>
      <c r="D186" s="34">
        <f>_xlfn.XLOOKUP($A186,Tarieven!$A:$A,Tarieven!$C:$C,"---",0,)</f>
        <v>0</v>
      </c>
      <c r="E186" s="34">
        <f>_xlfn.XLOOKUP($A186,Tarieven!$A:$A,Tarieven!$D:$D,"---",0,)</f>
        <v>0</v>
      </c>
      <c r="F186" s="13"/>
      <c r="G186" s="158"/>
      <c r="H186" s="47" t="str">
        <f t="shared" si="70"/>
        <v/>
      </c>
      <c r="J186" s="73"/>
    </row>
    <row r="187" spans="1:10" ht="15.95" customHeight="1" x14ac:dyDescent="0.25">
      <c r="A187" s="162" t="s">
        <v>578</v>
      </c>
      <c r="B187" s="46" t="str">
        <f>_xlfn.XLOOKUP($A187,Tarieven!$A:$A,Tarieven!$B:$B,"---",0,)</f>
        <v>Toepassen verkeersmaatregelen brug alle verkeer, halve rijbaan afzetting met verkeersregelaars -- 0-1 dag</v>
      </c>
      <c r="C187" s="80"/>
      <c r="D187" s="34" t="str">
        <f>_xlfn.XLOOKUP($A187,Tarieven!$A:$A,Tarieven!$C:$C,"---",0,)</f>
        <v>0-1 dag</v>
      </c>
      <c r="E187" s="34" t="str">
        <f>_xlfn.XLOOKUP($A187,Tarieven!$A:$A,Tarieven!$D:$D,"---",0,)</f>
        <v>stk</v>
      </c>
      <c r="F187" s="13">
        <v>5</v>
      </c>
      <c r="G187" s="158">
        <v>0</v>
      </c>
      <c r="H187" s="47">
        <f t="shared" si="70"/>
        <v>0</v>
      </c>
      <c r="J187" s="73"/>
    </row>
    <row r="188" spans="1:10" ht="15.95" customHeight="1" x14ac:dyDescent="0.25">
      <c r="A188" s="162" t="s">
        <v>51</v>
      </c>
      <c r="B188" s="46" t="str">
        <f>_xlfn.XLOOKUP($A188,Tarieven!$A:$A,Tarieven!$B:$B,"---",0,)</f>
        <v>Reinigen</v>
      </c>
      <c r="C188" s="80"/>
      <c r="D188" s="34">
        <f>_xlfn.XLOOKUP($A188,Tarieven!$A:$A,Tarieven!$C:$C,"---",0,)</f>
        <v>0</v>
      </c>
      <c r="E188" s="34">
        <f>_xlfn.XLOOKUP($A188,Tarieven!$A:$A,Tarieven!$D:$D,"---",0,)</f>
        <v>0</v>
      </c>
      <c r="F188" s="13"/>
      <c r="G188" s="158"/>
      <c r="H188" s="47" t="str">
        <f t="shared" si="70"/>
        <v/>
      </c>
      <c r="J188" s="73"/>
    </row>
    <row r="189" spans="1:10" ht="15.95" customHeight="1" x14ac:dyDescent="0.25">
      <c r="A189" s="162" t="s">
        <v>316</v>
      </c>
      <c r="B189" s="46" t="str">
        <f>_xlfn.XLOOKUP($A189,Tarieven!$A:$A,Tarieven!$B:$B,"---",0,)</f>
        <v>Reinigen geheel object groot (inclusief goten en hwa)</v>
      </c>
      <c r="C189" s="80"/>
      <c r="D189" s="34" t="str">
        <f>_xlfn.XLOOKUP($A189,Tarieven!$A:$A,Tarieven!$C:$C,"---",0,)</f>
        <v>&gt;150 m2</v>
      </c>
      <c r="E189" s="34" t="str">
        <f>_xlfn.XLOOKUP($A189,Tarieven!$A:$A,Tarieven!$D:$D,"---",0,)</f>
        <v>stk</v>
      </c>
      <c r="F189" s="13">
        <v>4</v>
      </c>
      <c r="G189" s="158">
        <v>0</v>
      </c>
      <c r="H189" s="47">
        <f t="shared" si="70"/>
        <v>0</v>
      </c>
      <c r="J189" s="73"/>
    </row>
    <row r="190" spans="1:10" ht="15.95" customHeight="1" x14ac:dyDescent="0.25">
      <c r="A190" s="162" t="s">
        <v>600</v>
      </c>
      <c r="B190" s="46" t="str">
        <f>_xlfn.XLOOKUP($A190,Tarieven!$A:$A,Tarieven!$B:$B,"---",0,)</f>
        <v>Toepassen bereikbaarheidsvoorzieningen</v>
      </c>
      <c r="C190" s="80"/>
      <c r="D190" s="34" t="str">
        <f>_xlfn.XLOOKUP($A190,Tarieven!$A:$A,Tarieven!$C:$C,"---",0,)</f>
        <v>-</v>
      </c>
      <c r="E190" s="34" t="str">
        <f>_xlfn.XLOOKUP($A190,Tarieven!$A:$A,Tarieven!$D:$D,"---",0,)</f>
        <v>EUR</v>
      </c>
      <c r="F190" s="13">
        <v>4</v>
      </c>
      <c r="G190" s="158">
        <v>0</v>
      </c>
      <c r="H190" s="47">
        <f t="shared" si="70"/>
        <v>0</v>
      </c>
      <c r="J190" s="73"/>
    </row>
    <row r="191" spans="1:10" ht="15.95" customHeight="1" x14ac:dyDescent="0.25">
      <c r="A191" s="162" t="s">
        <v>52</v>
      </c>
      <c r="B191" s="46" t="str">
        <f>_xlfn.XLOOKUP($A191,Tarieven!$A:$A,Tarieven!$B:$B,"---",0,)</f>
        <v>Vervangen/aanbrengen slijtlagen en asfaltverhardingen</v>
      </c>
      <c r="C191" s="80"/>
      <c r="D191" s="34">
        <f>_xlfn.XLOOKUP($A191,Tarieven!$A:$A,Tarieven!$C:$C,"---",0,)</f>
        <v>0</v>
      </c>
      <c r="E191" s="34">
        <f>_xlfn.XLOOKUP($A191,Tarieven!$A:$A,Tarieven!$D:$D,"---",0,)</f>
        <v>0</v>
      </c>
      <c r="F191" s="13"/>
      <c r="G191" s="158"/>
      <c r="H191" s="47" t="str">
        <f t="shared" ref="H191" si="119">IF(F191="","",IF($G191="---","---",$F191*$G191))</f>
        <v/>
      </c>
      <c r="J191" s="73"/>
    </row>
    <row r="192" spans="1:10" ht="15.95" customHeight="1" x14ac:dyDescent="0.25">
      <c r="A192" s="162" t="s">
        <v>347</v>
      </c>
      <c r="B192" s="46" t="str">
        <f>_xlfn.XLOOKUP($A192,Tarieven!$A:$A,Tarieven!$B:$B,"---",0,)</f>
        <v>Vervangen slijtlaag op beton -- 25-100 m2</v>
      </c>
      <c r="C192" s="80"/>
      <c r="D192" s="34" t="str">
        <f>_xlfn.XLOOKUP($A192,Tarieven!$A:$A,Tarieven!$C:$C,"---",0,)</f>
        <v>25-100</v>
      </c>
      <c r="E192" s="34" t="str">
        <f>_xlfn.XLOOKUP($A192,Tarieven!$A:$A,Tarieven!$D:$D,"---",0,)</f>
        <v>m2</v>
      </c>
      <c r="F192" s="13">
        <v>50</v>
      </c>
      <c r="G192" s="158">
        <v>0</v>
      </c>
      <c r="H192" s="47">
        <f t="shared" ref="H192" si="120">IF(F192="","",IF($G192="---","---",$F192*$G192))</f>
        <v>0</v>
      </c>
      <c r="J192" s="73"/>
    </row>
    <row r="193" spans="1:10" ht="15.95" customHeight="1" x14ac:dyDescent="0.25">
      <c r="A193" s="162" t="s">
        <v>560</v>
      </c>
      <c r="B193" s="46" t="str">
        <f>_xlfn.XLOOKUP($A193,Tarieven!$A:$A,Tarieven!$B:$B,"---",0,)</f>
        <v>Leveren en aanbrengen wegmarkering figuur fiets, betreft thermoplast --- 0-5 stuks</v>
      </c>
      <c r="C193" s="80"/>
      <c r="D193" s="34" t="str">
        <f>_xlfn.XLOOKUP($A193,Tarieven!$A:$A,Tarieven!$C:$C,"---",0,)</f>
        <v>0-5</v>
      </c>
      <c r="E193" s="34" t="str">
        <f>_xlfn.XLOOKUP($A193,Tarieven!$A:$A,Tarieven!$D:$D,"---",0,)</f>
        <v>stk</v>
      </c>
      <c r="F193" s="13">
        <v>2</v>
      </c>
      <c r="G193" s="158">
        <v>0</v>
      </c>
      <c r="H193" s="47">
        <f t="shared" si="70"/>
        <v>0</v>
      </c>
      <c r="J193" s="73"/>
    </row>
    <row r="194" spans="1:10" ht="15.95" customHeight="1" x14ac:dyDescent="0.25">
      <c r="A194" s="162" t="s">
        <v>166</v>
      </c>
      <c r="B194" s="46" t="str">
        <f>_xlfn.XLOOKUP($A194,Tarieven!$A:$A,Tarieven!$B:$B,"---",0,)</f>
        <v>Herstellen/Herstraten verhardingen</v>
      </c>
      <c r="C194" s="80"/>
      <c r="D194" s="34">
        <f>_xlfn.XLOOKUP($A194,Tarieven!$A:$A,Tarieven!$C:$C,"---",0,)</f>
        <v>0</v>
      </c>
      <c r="E194" s="34">
        <f>_xlfn.XLOOKUP($A194,Tarieven!$A:$A,Tarieven!$D:$D,"---",0,)</f>
        <v>0</v>
      </c>
      <c r="F194" s="13"/>
      <c r="G194" s="158"/>
      <c r="H194" s="47" t="str">
        <f t="shared" ref="H194" si="121">IF(F194="","",IF($G194="---","---",$F194*$G194))</f>
        <v/>
      </c>
      <c r="J194" s="73"/>
    </row>
    <row r="195" spans="1:10" ht="15.95" customHeight="1" x14ac:dyDescent="0.25">
      <c r="A195" s="162" t="s">
        <v>191</v>
      </c>
      <c r="B195" s="46" t="str">
        <f>_xlfn.XLOOKUP($A195,Tarieven!$A:$A,Tarieven!$B:$B,"---",0,)</f>
        <v>Herstellen elementenverharding -- 0-10 m2</v>
      </c>
      <c r="C195" s="80"/>
      <c r="D195" s="34" t="str">
        <f>_xlfn.XLOOKUP($A195,Tarieven!$A:$A,Tarieven!$C:$C,"---",0,)</f>
        <v>0-10</v>
      </c>
      <c r="E195" s="34" t="str">
        <f>_xlfn.XLOOKUP($A195,Tarieven!$A:$A,Tarieven!$D:$D,"---",0,)</f>
        <v>m2</v>
      </c>
      <c r="F195" s="13">
        <v>2</v>
      </c>
      <c r="G195" s="158">
        <v>0</v>
      </c>
      <c r="H195" s="47">
        <f t="shared" ref="H195" si="122">IF(F195="","",IF($G195="---","---",$F195*$G195))</f>
        <v>0</v>
      </c>
      <c r="J195" s="73"/>
    </row>
    <row r="196" spans="1:10" ht="15.95" customHeight="1" x14ac:dyDescent="0.25">
      <c r="A196" s="162" t="s">
        <v>53</v>
      </c>
      <c r="B196" s="46" t="str">
        <f>_xlfn.XLOOKUP($A196,Tarieven!$A:$A,Tarieven!$B:$B,"---",0,)</f>
        <v>Onderhouden Elektromechanische installatie</v>
      </c>
      <c r="C196" s="80"/>
      <c r="D196" s="34">
        <f>_xlfn.XLOOKUP($A196,Tarieven!$A:$A,Tarieven!$C:$C,"---",0,)</f>
        <v>0</v>
      </c>
      <c r="E196" s="34">
        <f>_xlfn.XLOOKUP($A196,Tarieven!$A:$A,Tarieven!$D:$D,"---",0,)</f>
        <v>0</v>
      </c>
      <c r="F196" s="13"/>
      <c r="G196" s="158"/>
      <c r="H196" s="47" t="str">
        <f t="shared" ref="H196" si="123">IF(F196="","",IF($G196="---","---",$F196*$G196))</f>
        <v/>
      </c>
      <c r="J196" s="73"/>
    </row>
    <row r="197" spans="1:10" ht="15.95" customHeight="1" x14ac:dyDescent="0.25">
      <c r="A197" s="162" t="s">
        <v>351</v>
      </c>
      <c r="B197" s="46" t="str">
        <f>_xlfn.XLOOKUP($A197,Tarieven!$A:$A,Tarieven!$B:$B,"---",0,)</f>
        <v>Doorsmeren van alle beweegbare onderdelen van de brug, per kwartaal</v>
      </c>
      <c r="C197" s="80"/>
      <c r="D197" s="34" t="str">
        <f>_xlfn.XLOOKUP($A197,Tarieven!$A:$A,Tarieven!$C:$C,"---",0,)</f>
        <v>-</v>
      </c>
      <c r="E197" s="34" t="str">
        <f>_xlfn.XLOOKUP($A197,Tarieven!$A:$A,Tarieven!$D:$D,"---",0,)</f>
        <v>EUR</v>
      </c>
      <c r="F197" s="13">
        <v>16</v>
      </c>
      <c r="G197" s="158">
        <v>0</v>
      </c>
      <c r="H197" s="47">
        <f t="shared" ref="H197" si="124">IF(F197="","",IF($G197="---","---",$F197*$G197))</f>
        <v>0</v>
      </c>
      <c r="J197" s="73"/>
    </row>
    <row r="198" spans="1:10" ht="15.95" customHeight="1" x14ac:dyDescent="0.25">
      <c r="A198" s="162" t="s">
        <v>353</v>
      </c>
      <c r="B198" s="46" t="str">
        <f>_xlfn.XLOOKUP($A198,Tarieven!$A:$A,Tarieven!$B:$B,"---",0,)</f>
        <v>Vervangen olie, motorreductor, tandwielkasten</v>
      </c>
      <c r="C198" s="80"/>
      <c r="D198" s="34" t="str">
        <f>_xlfn.XLOOKUP($A198,Tarieven!$A:$A,Tarieven!$C:$C,"---",0,)</f>
        <v>-</v>
      </c>
      <c r="E198" s="34" t="str">
        <f>_xlfn.XLOOKUP($A198,Tarieven!$A:$A,Tarieven!$D:$D,"---",0,)</f>
        <v>stk</v>
      </c>
      <c r="F198" s="13">
        <v>5</v>
      </c>
      <c r="G198" s="158">
        <v>0</v>
      </c>
      <c r="H198" s="47">
        <f t="shared" ref="H198" si="125">IF(F198="","",IF($G198="---","---",$F198*$G198))</f>
        <v>0</v>
      </c>
      <c r="J198" s="73"/>
    </row>
    <row r="199" spans="1:10" ht="15.95" customHeight="1" x14ac:dyDescent="0.25">
      <c r="A199" s="162" t="s">
        <v>557</v>
      </c>
      <c r="B199" s="46" t="str">
        <f>_xlfn.XLOOKUP($A199,Tarieven!$A:$A,Tarieven!$B:$B,"---",0,)</f>
        <v>Jaarlijks onderhouden mechanische en electrische installatie volgens voorschrift</v>
      </c>
      <c r="C199" s="80"/>
      <c r="D199" s="34" t="str">
        <f>_xlfn.XLOOKUP($A199,Tarieven!$A:$A,Tarieven!$C:$C,"---",0,)</f>
        <v>-</v>
      </c>
      <c r="E199" s="34" t="str">
        <f>_xlfn.XLOOKUP($A199,Tarieven!$A:$A,Tarieven!$D:$D,"---",0,)</f>
        <v>EUR</v>
      </c>
      <c r="F199" s="13">
        <v>4</v>
      </c>
      <c r="G199" s="158">
        <v>0</v>
      </c>
      <c r="H199" s="47">
        <f t="shared" ref="H199" si="126">IF(F199="","",IF($G199="---","---",$F199*$G199))</f>
        <v>0</v>
      </c>
      <c r="J199" s="73"/>
    </row>
    <row r="200" spans="1:10" ht="15.95" customHeight="1" x14ac:dyDescent="0.25">
      <c r="A200" s="162" t="s">
        <v>54</v>
      </c>
      <c r="B200" s="46" t="str">
        <f>_xlfn.XLOOKUP($A200,Tarieven!$A:$A,Tarieven!$B:$B,"---",0,)</f>
        <v xml:space="preserve">Onderhouden Elektrohydraulische installaties </v>
      </c>
      <c r="C200" s="80"/>
      <c r="D200" s="34">
        <f>_xlfn.XLOOKUP($A200,Tarieven!$A:$A,Tarieven!$C:$C,"---",0,)</f>
        <v>0</v>
      </c>
      <c r="E200" s="34">
        <f>_xlfn.XLOOKUP($A200,Tarieven!$A:$A,Tarieven!$D:$D,"---",0,)</f>
        <v>0</v>
      </c>
      <c r="F200" s="13"/>
      <c r="G200" s="158"/>
      <c r="H200" s="47" t="str">
        <f t="shared" ref="H200" si="127">IF(F200="","",IF($G200="---","---",$F200*$G200))</f>
        <v/>
      </c>
      <c r="J200" s="73"/>
    </row>
    <row r="201" spans="1:10" ht="15.95" customHeight="1" x14ac:dyDescent="0.25">
      <c r="A201" s="162" t="s">
        <v>182</v>
      </c>
      <c r="B201" s="46" t="str">
        <f>_xlfn.XLOOKUP($A201,Tarieven!$A:$A,Tarieven!$B:$B,"---",0,)</f>
        <v>Jaarlijks onderhoud hydraulische installaties volgens voorschrift</v>
      </c>
      <c r="C201" s="80"/>
      <c r="D201" s="34" t="str">
        <f>_xlfn.XLOOKUP($A201,Tarieven!$A:$A,Tarieven!$C:$C,"---",0,)</f>
        <v>-</v>
      </c>
      <c r="E201" s="34" t="str">
        <f>_xlfn.XLOOKUP($A201,Tarieven!$A:$A,Tarieven!$D:$D,"---",0,)</f>
        <v>EUR</v>
      </c>
      <c r="F201" s="13">
        <v>4</v>
      </c>
      <c r="G201" s="158">
        <v>0</v>
      </c>
      <c r="H201" s="47">
        <f t="shared" ref="H201" si="128">IF(F201="","",IF($G201="---","---",$F201*$G201))</f>
        <v>0</v>
      </c>
      <c r="J201" s="73"/>
    </row>
    <row r="202" spans="1:10" ht="15.95" customHeight="1" x14ac:dyDescent="0.25">
      <c r="A202" s="162" t="s">
        <v>359</v>
      </c>
      <c r="B202" s="46" t="str">
        <f>_xlfn.XLOOKUP($A202,Tarieven!$A:$A,Tarieven!$B:$B,"---",0,)</f>
        <v>Vervangen/wisselen olie, inclusief filters en ontluchtingsfilters</v>
      </c>
      <c r="C202" s="80"/>
      <c r="D202" s="34" t="str">
        <f>_xlfn.XLOOKUP($A202,Tarieven!$A:$A,Tarieven!$C:$C,"---",0,)</f>
        <v>-</v>
      </c>
      <c r="E202" s="34" t="str">
        <f>_xlfn.XLOOKUP($A202,Tarieven!$A:$A,Tarieven!$D:$D,"---",0,)</f>
        <v>ltr</v>
      </c>
      <c r="F202" s="13">
        <v>600</v>
      </c>
      <c r="G202" s="158">
        <v>0</v>
      </c>
      <c r="H202" s="47">
        <f t="shared" ref="H202" si="129">IF(F202="","",IF($G202="---","---",$F202*$G202))</f>
        <v>0</v>
      </c>
      <c r="J202" s="73"/>
    </row>
    <row r="203" spans="1:10" ht="15.95" customHeight="1" x14ac:dyDescent="0.25">
      <c r="A203" s="162" t="s">
        <v>611</v>
      </c>
      <c r="B203" s="46" t="str">
        <f>_xlfn.XLOOKUP($A203,Tarieven!$A:$A,Tarieven!$B:$B,"---",0,)</f>
        <v>Compleet gemonteerde hydrauliekslang met koppelingen (maatwerk), uitgangspunt: 5/8" 350Bar EN857 2SC l=2m1</v>
      </c>
      <c r="C203" s="80"/>
      <c r="D203" s="34" t="str">
        <f>_xlfn.XLOOKUP($A203,Tarieven!$A:$A,Tarieven!$C:$C,"---",0,)</f>
        <v>-</v>
      </c>
      <c r="E203" s="34" t="str">
        <f>_xlfn.XLOOKUP($A203,Tarieven!$A:$A,Tarieven!$D:$D,"---",0,)</f>
        <v>stk</v>
      </c>
      <c r="F203" s="13">
        <v>3</v>
      </c>
      <c r="G203" s="158">
        <v>0</v>
      </c>
      <c r="H203" s="47">
        <f t="shared" ref="H203" si="130">IF(F203="","",IF($G203="---","---",$F203*$G203))</f>
        <v>0</v>
      </c>
      <c r="J203" s="73"/>
    </row>
    <row r="204" spans="1:10" ht="15.95" customHeight="1" x14ac:dyDescent="0.25">
      <c r="A204" s="162" t="s">
        <v>55</v>
      </c>
      <c r="B204" s="46" t="str">
        <f>_xlfn.XLOOKUP($A204,Tarieven!$A:$A,Tarieven!$B:$B,"---",0,)</f>
        <v>Onderhouden Klimaatinstallaties</v>
      </c>
      <c r="C204" s="80"/>
      <c r="D204" s="34">
        <f>_xlfn.XLOOKUP($A204,Tarieven!$A:$A,Tarieven!$C:$C,"---",0,)</f>
        <v>0</v>
      </c>
      <c r="E204" s="34">
        <f>_xlfn.XLOOKUP($A204,Tarieven!$A:$A,Tarieven!$D:$D,"---",0,)</f>
        <v>0</v>
      </c>
      <c r="F204" s="13"/>
      <c r="G204" s="158"/>
      <c r="H204" s="47" t="str">
        <f t="shared" ref="H204" si="131">IF(F204="","",IF($G204="---","---",$F204*$G204))</f>
        <v/>
      </c>
      <c r="J204" s="73"/>
    </row>
    <row r="205" spans="1:10" ht="15.95" customHeight="1" x14ac:dyDescent="0.25">
      <c r="A205" s="162" t="s">
        <v>209</v>
      </c>
      <c r="B205" s="46" t="str">
        <f>_xlfn.XLOOKUP($A205,Tarieven!$A:$A,Tarieven!$B:$B,"---",0,)</f>
        <v>Jaarlijks onderhoud klimaatinstallaties volgens voorschrift</v>
      </c>
      <c r="C205" s="80"/>
      <c r="D205" s="34" t="str">
        <f>_xlfn.XLOOKUP($A205,Tarieven!$A:$A,Tarieven!$C:$C,"---",0,)</f>
        <v>-</v>
      </c>
      <c r="E205" s="34" t="str">
        <f>_xlfn.XLOOKUP($A205,Tarieven!$A:$A,Tarieven!$D:$D,"---",0,)</f>
        <v>EUR</v>
      </c>
      <c r="F205" s="13">
        <v>4</v>
      </c>
      <c r="G205" s="158">
        <v>0</v>
      </c>
      <c r="H205" s="47">
        <f t="shared" ref="H205" si="132">IF(F205="","",IF($G205="---","---",$F205*$G205))</f>
        <v>0</v>
      </c>
      <c r="J205" s="73"/>
    </row>
    <row r="206" spans="1:10" ht="15.95" customHeight="1" x14ac:dyDescent="0.25">
      <c r="A206" s="162" t="s">
        <v>367</v>
      </c>
      <c r="B206" s="46" t="str">
        <f>_xlfn.XLOOKUP($A206,Tarieven!$A:$A,Tarieven!$B:$B,"---",0,)</f>
        <v>Vervangen van luchtfilters</v>
      </c>
      <c r="C206" s="80"/>
      <c r="D206" s="34" t="str">
        <f>_xlfn.XLOOKUP($A206,Tarieven!$A:$A,Tarieven!$C:$C,"---",0,)</f>
        <v>-</v>
      </c>
      <c r="E206" s="34" t="str">
        <f>_xlfn.XLOOKUP($A206,Tarieven!$A:$A,Tarieven!$D:$D,"---",0,)</f>
        <v>stk</v>
      </c>
      <c r="F206" s="13">
        <v>4</v>
      </c>
      <c r="G206" s="158">
        <v>0</v>
      </c>
      <c r="H206" s="47">
        <f t="shared" ref="H206" si="133">IF(F206="","",IF($G206="---","---",$F206*$G206))</f>
        <v>0</v>
      </c>
      <c r="J206" s="73"/>
    </row>
    <row r="207" spans="1:10" ht="15.95" customHeight="1" x14ac:dyDescent="0.25">
      <c r="A207" s="162" t="s">
        <v>59</v>
      </c>
      <c r="B207" s="46" t="str">
        <f>_xlfn.XLOOKUP($A207,Tarieven!$A:$A,Tarieven!$B:$B,"---",0,)</f>
        <v>Bijkomende werkzaamheden</v>
      </c>
      <c r="C207" s="80"/>
      <c r="D207" s="34">
        <f>_xlfn.XLOOKUP($A207,Tarieven!$A:$A,Tarieven!$C:$C,"---",0,)</f>
        <v>0</v>
      </c>
      <c r="E207" s="34">
        <f>_xlfn.XLOOKUP($A207,Tarieven!$A:$A,Tarieven!$D:$D,"---",0,)</f>
        <v>0</v>
      </c>
      <c r="F207" s="13"/>
      <c r="G207" s="158"/>
      <c r="H207" s="47" t="str">
        <f t="shared" ref="H207" si="134">IF(F207="","",IF($G207="---","---",$F207*$G207))</f>
        <v/>
      </c>
      <c r="J207" s="73"/>
    </row>
    <row r="208" spans="1:10" ht="15.95" customHeight="1" x14ac:dyDescent="0.25">
      <c r="A208" s="162" t="s">
        <v>379</v>
      </c>
      <c r="B208" s="46" t="str">
        <f>_xlfn.XLOOKUP($A208,Tarieven!$A:$A,Tarieven!$B:$B,"---",0,)</f>
        <v>Koelsysteem: in werking zetten/uitzetten koelpomp(en) door vakman(nen)</v>
      </c>
      <c r="C208" s="80"/>
      <c r="D208" s="34" t="str">
        <f>_xlfn.XLOOKUP($A208,Tarieven!$A:$A,Tarieven!$C:$C,"---",0,)</f>
        <v>-</v>
      </c>
      <c r="E208" s="34" t="str">
        <f>_xlfn.XLOOKUP($A208,Tarieven!$A:$A,Tarieven!$D:$D,"---",0,)</f>
        <v>stk</v>
      </c>
      <c r="F208" s="13">
        <v>16</v>
      </c>
      <c r="G208" s="158">
        <v>0</v>
      </c>
      <c r="H208" s="47">
        <f t="shared" ref="H208" si="135">IF(F208="","",IF($G208="---","---",$F208*$G208))</f>
        <v>0</v>
      </c>
      <c r="J208" s="73"/>
    </row>
    <row r="209" spans="1:10" ht="15.95" customHeight="1" x14ac:dyDescent="0.25">
      <c r="A209" s="162" t="s">
        <v>381</v>
      </c>
      <c r="B209" s="46" t="str">
        <f>_xlfn.XLOOKUP($A209,Tarieven!$A:$A,Tarieven!$B:$B,"---",0,)</f>
        <v>Vervangen conservering houtoppervlak onderdelen in situ algemeen -- 0-25 m2</v>
      </c>
      <c r="C209" s="80" t="s">
        <v>465</v>
      </c>
      <c r="D209" s="34" t="str">
        <f>_xlfn.XLOOKUP($A209,Tarieven!$A:$A,Tarieven!$C:$C,"---",0,)</f>
        <v>0-25</v>
      </c>
      <c r="E209" s="34" t="str">
        <f>_xlfn.XLOOKUP($A209,Tarieven!$A:$A,Tarieven!$D:$D,"---",0,)</f>
        <v>m2</v>
      </c>
      <c r="F209" s="13">
        <v>15</v>
      </c>
      <c r="G209" s="158">
        <v>0</v>
      </c>
      <c r="H209" s="47">
        <f t="shared" ref="H209" si="136">IF(F209="","",IF($G209="---","---",$F209*$G209))</f>
        <v>0</v>
      </c>
      <c r="J209" s="73"/>
    </row>
    <row r="210" spans="1:10" ht="15.95" customHeight="1" x14ac:dyDescent="0.25">
      <c r="A210" s="162" t="s">
        <v>571</v>
      </c>
      <c r="B210" s="46" t="str">
        <f>_xlfn.XLOOKUP($A210,Tarieven!$A:$A,Tarieven!$B:$B,"---",0,)</f>
        <v>Toepassen verkeersmaatregelen klein (schrikhek, pilonnen e.d.)</v>
      </c>
      <c r="C210" s="80"/>
      <c r="D210" s="34" t="str">
        <f>_xlfn.XLOOKUP($A210,Tarieven!$A:$A,Tarieven!$C:$C,"---",0,)</f>
        <v>0-1 dag</v>
      </c>
      <c r="E210" s="34" t="str">
        <f>_xlfn.XLOOKUP($A210,Tarieven!$A:$A,Tarieven!$D:$D,"---",0,)</f>
        <v>stk</v>
      </c>
      <c r="F210" s="13">
        <v>2</v>
      </c>
      <c r="G210" s="158">
        <v>0</v>
      </c>
      <c r="H210" s="47">
        <f t="shared" ref="H210" si="137">IF(F210="","",IF($G210="---","---",$F210*$G210))</f>
        <v>0</v>
      </c>
      <c r="J210" s="73"/>
    </row>
    <row r="211" spans="1:10" ht="15.95" customHeight="1" x14ac:dyDescent="0.25">
      <c r="A211" s="162"/>
      <c r="B211" s="46">
        <f>_xlfn.XLOOKUP($A211,Tarieven!$A:$A,Tarieven!$B:$B,"---",0,)</f>
        <v>0</v>
      </c>
      <c r="C211" s="80"/>
      <c r="D211" s="34">
        <f>_xlfn.XLOOKUP($A211,Tarieven!$A:$A,Tarieven!$C:$C,"---",0,)</f>
        <v>0</v>
      </c>
      <c r="E211" s="34">
        <f>_xlfn.XLOOKUP($A211,Tarieven!$A:$A,Tarieven!$D:$D,"---",0,)</f>
        <v>0</v>
      </c>
      <c r="F211" s="13"/>
      <c r="G211" s="158"/>
      <c r="H211" s="47" t="str">
        <f t="shared" ref="H211" si="138">IF(F211="","",IF($G211="---","---",$F211*$G211))</f>
        <v/>
      </c>
      <c r="J211" s="73"/>
    </row>
    <row r="212" spans="1:10" ht="15.95" customHeight="1" x14ac:dyDescent="0.25">
      <c r="A212" s="162" t="s">
        <v>301</v>
      </c>
      <c r="B212" s="46" t="str">
        <f>_xlfn.XLOOKUP($A212,Tarieven!$A:$A,Tarieven!$B:$B,"---",0,)</f>
        <v>BR0391 Vijfhuizerbrug Vijfhuizen</v>
      </c>
      <c r="C212" s="80"/>
      <c r="D212" s="34">
        <f>_xlfn.XLOOKUP($A212,Tarieven!$A:$A,Tarieven!$C:$C,"---",0,)</f>
        <v>0</v>
      </c>
      <c r="E212" s="34">
        <f>_xlfn.XLOOKUP($A212,Tarieven!$A:$A,Tarieven!$D:$D,"---",0,)</f>
        <v>0</v>
      </c>
      <c r="F212" s="13"/>
      <c r="G212" s="158"/>
      <c r="H212" s="47" t="str">
        <f t="shared" si="70"/>
        <v/>
      </c>
      <c r="I212" s="128" t="s">
        <v>258</v>
      </c>
      <c r="J212" s="73"/>
    </row>
    <row r="213" spans="1:10" ht="15.95" customHeight="1" x14ac:dyDescent="0.25">
      <c r="A213" s="162" t="s">
        <v>568</v>
      </c>
      <c r="B213" s="46" t="str">
        <f>_xlfn.XLOOKUP($A213,Tarieven!$A:$A,Tarieven!$B:$B,"---",0,)</f>
        <v>Verkeersmaatregelen en omleidingen</v>
      </c>
      <c r="C213" s="80"/>
      <c r="D213" s="34">
        <f>_xlfn.XLOOKUP($A213,Tarieven!$A:$A,Tarieven!$C:$C,"---",0,)</f>
        <v>0</v>
      </c>
      <c r="E213" s="34">
        <f>_xlfn.XLOOKUP($A213,Tarieven!$A:$A,Tarieven!$D:$D,"---",0,)</f>
        <v>0</v>
      </c>
      <c r="F213" s="13"/>
      <c r="G213" s="158"/>
      <c r="H213" s="47" t="str">
        <f t="shared" si="70"/>
        <v/>
      </c>
      <c r="J213" s="73"/>
    </row>
    <row r="214" spans="1:10" ht="15.95" customHeight="1" x14ac:dyDescent="0.25">
      <c r="A214" s="162" t="s">
        <v>571</v>
      </c>
      <c r="B214" s="46" t="str">
        <f>_xlfn.XLOOKUP($A214,Tarieven!$A:$A,Tarieven!$B:$B,"---",0,)</f>
        <v>Toepassen verkeersmaatregelen klein (schrikhek, pilonnen e.d.)</v>
      </c>
      <c r="C214" s="80"/>
      <c r="D214" s="34" t="str">
        <f>_xlfn.XLOOKUP($A214,Tarieven!$A:$A,Tarieven!$C:$C,"---",0,)</f>
        <v>0-1 dag</v>
      </c>
      <c r="E214" s="34" t="str">
        <f>_xlfn.XLOOKUP($A214,Tarieven!$A:$A,Tarieven!$D:$D,"---",0,)</f>
        <v>stk</v>
      </c>
      <c r="F214" s="13">
        <v>4</v>
      </c>
      <c r="G214" s="158">
        <v>0</v>
      </c>
      <c r="H214" s="47">
        <f t="shared" ref="H214:H221" si="139">IF(F214="","",IF($G214="---","---",$F214*$G214))</f>
        <v>0</v>
      </c>
      <c r="J214" s="73"/>
    </row>
    <row r="215" spans="1:10" ht="15.95" customHeight="1" x14ac:dyDescent="0.25">
      <c r="A215" s="162" t="s">
        <v>593</v>
      </c>
      <c r="B215" s="46" t="str">
        <f>_xlfn.XLOOKUP($A215,Tarieven!$A:$A,Tarieven!$B:$B,"---",0,)</f>
        <v>Inzet(ten) van verkeersregelaar(s) -- 0-1 dag</v>
      </c>
      <c r="C215" s="80"/>
      <c r="D215" s="34" t="str">
        <f>_xlfn.XLOOKUP($A215,Tarieven!$A:$A,Tarieven!$C:$C,"---",0,)</f>
        <v>0-1 dag</v>
      </c>
      <c r="E215" s="34" t="str">
        <f>_xlfn.XLOOKUP($A215,Tarieven!$A:$A,Tarieven!$D:$D,"---",0,)</f>
        <v>Pers.</v>
      </c>
      <c r="F215" s="13">
        <v>4</v>
      </c>
      <c r="G215" s="158">
        <v>0</v>
      </c>
      <c r="H215" s="47">
        <f t="shared" si="139"/>
        <v>0</v>
      </c>
      <c r="J215" s="73"/>
    </row>
    <row r="216" spans="1:10" ht="15.95" customHeight="1" x14ac:dyDescent="0.25">
      <c r="A216" s="162" t="s">
        <v>51</v>
      </c>
      <c r="B216" s="46" t="str">
        <f>_xlfn.XLOOKUP($A216,Tarieven!$A:$A,Tarieven!$B:$B,"---",0,)</f>
        <v>Reinigen</v>
      </c>
      <c r="C216" s="80"/>
      <c r="D216" s="34">
        <f>_xlfn.XLOOKUP($A216,Tarieven!$A:$A,Tarieven!$C:$C,"---",0,)</f>
        <v>0</v>
      </c>
      <c r="E216" s="34">
        <f>_xlfn.XLOOKUP($A216,Tarieven!$A:$A,Tarieven!$D:$D,"---",0,)</f>
        <v>0</v>
      </c>
      <c r="F216" s="13"/>
      <c r="G216" s="158"/>
      <c r="H216" s="47" t="str">
        <f t="shared" si="139"/>
        <v/>
      </c>
      <c r="J216" s="73"/>
    </row>
    <row r="217" spans="1:10" ht="15.95" customHeight="1" x14ac:dyDescent="0.25">
      <c r="A217" s="162" t="s">
        <v>315</v>
      </c>
      <c r="B217" s="46" t="str">
        <f>_xlfn.XLOOKUP($A217,Tarieven!$A:$A,Tarieven!$B:$B,"---",0,)</f>
        <v>Reinigen geheel object midden (inclusief goten en hwa)</v>
      </c>
      <c r="C217" s="80"/>
      <c r="D217" s="34" t="str">
        <f>_xlfn.XLOOKUP($A217,Tarieven!$A:$A,Tarieven!$C:$C,"---",0,)</f>
        <v>50-150 m2</v>
      </c>
      <c r="E217" s="34" t="str">
        <f>_xlfn.XLOOKUP($A217,Tarieven!$A:$A,Tarieven!$D:$D,"---",0,)</f>
        <v>stk</v>
      </c>
      <c r="F217" s="13">
        <v>4</v>
      </c>
      <c r="G217" s="158">
        <v>0</v>
      </c>
      <c r="H217" s="47">
        <f t="shared" si="139"/>
        <v>0</v>
      </c>
      <c r="J217" s="73"/>
    </row>
    <row r="218" spans="1:10" ht="15.95" customHeight="1" x14ac:dyDescent="0.25">
      <c r="A218" s="162" t="s">
        <v>53</v>
      </c>
      <c r="B218" s="46" t="str">
        <f>_xlfn.XLOOKUP($A218,Tarieven!$A:$A,Tarieven!$B:$B,"---",0,)</f>
        <v>Onderhouden Elektromechanische installatie</v>
      </c>
      <c r="C218" s="80"/>
      <c r="D218" s="34">
        <f>_xlfn.XLOOKUP($A218,Tarieven!$A:$A,Tarieven!$C:$C,"---",0,)</f>
        <v>0</v>
      </c>
      <c r="E218" s="34">
        <f>_xlfn.XLOOKUP($A218,Tarieven!$A:$A,Tarieven!$D:$D,"---",0,)</f>
        <v>0</v>
      </c>
      <c r="F218" s="13"/>
      <c r="G218" s="158"/>
      <c r="H218" s="47" t="str">
        <f t="shared" si="139"/>
        <v/>
      </c>
      <c r="J218" s="73"/>
    </row>
    <row r="219" spans="1:10" ht="15.95" customHeight="1" x14ac:dyDescent="0.25">
      <c r="A219" s="162" t="s">
        <v>193</v>
      </c>
      <c r="B219" s="46" t="str">
        <f>_xlfn.XLOOKUP($A219,Tarieven!$A:$A,Tarieven!$B:$B,"---",0,)</f>
        <v>Doorsmeren van alle beweegbare onderdelen van de brug, halfjaarlijks</v>
      </c>
      <c r="C219" s="80"/>
      <c r="D219" s="34" t="str">
        <f>_xlfn.XLOOKUP($A219,Tarieven!$A:$A,Tarieven!$C:$C,"---",0,)</f>
        <v>-</v>
      </c>
      <c r="E219" s="34" t="str">
        <f>_xlfn.XLOOKUP($A219,Tarieven!$A:$A,Tarieven!$D:$D,"---",0,)</f>
        <v>EUR</v>
      </c>
      <c r="F219" s="13">
        <v>4</v>
      </c>
      <c r="G219" s="158">
        <v>0</v>
      </c>
      <c r="H219" s="47">
        <f t="shared" si="139"/>
        <v>0</v>
      </c>
      <c r="J219" s="73"/>
    </row>
    <row r="220" spans="1:10" ht="15.95" customHeight="1" x14ac:dyDescent="0.25">
      <c r="A220" s="162" t="s">
        <v>557</v>
      </c>
      <c r="B220" s="46" t="str">
        <f>_xlfn.XLOOKUP($A220,Tarieven!$A:$A,Tarieven!$B:$B,"---",0,)</f>
        <v>Jaarlijks onderhouden mechanische en electrische installatie volgens voorschrift</v>
      </c>
      <c r="C220" s="80"/>
      <c r="D220" s="34" t="str">
        <f>_xlfn.XLOOKUP($A220,Tarieven!$A:$A,Tarieven!$C:$C,"---",0,)</f>
        <v>-</v>
      </c>
      <c r="E220" s="34" t="str">
        <f>_xlfn.XLOOKUP($A220,Tarieven!$A:$A,Tarieven!$D:$D,"---",0,)</f>
        <v>EUR</v>
      </c>
      <c r="F220" s="13">
        <v>4</v>
      </c>
      <c r="G220" s="158">
        <v>0</v>
      </c>
      <c r="H220" s="47">
        <f t="shared" ref="H220" si="140">IF(F220="","",IF($G220="---","---",$F220*$G220))</f>
        <v>0</v>
      </c>
      <c r="J220" s="73"/>
    </row>
    <row r="221" spans="1:10" ht="15.95" customHeight="1" thickBot="1" x14ac:dyDescent="0.3">
      <c r="A221" s="162"/>
      <c r="B221" s="46">
        <f>_xlfn.XLOOKUP($A221,Tarieven!$A:$A,Tarieven!$B:$B,"---",0,)</f>
        <v>0</v>
      </c>
      <c r="C221" s="80"/>
      <c r="D221" s="34">
        <f>_xlfn.XLOOKUP($A221,Tarieven!$A:$A,Tarieven!$C:$C,"---",0,)</f>
        <v>0</v>
      </c>
      <c r="E221" s="34">
        <f>_xlfn.XLOOKUP($A221,Tarieven!$A:$A,Tarieven!$D:$D,"---",0,)</f>
        <v>0</v>
      </c>
      <c r="F221" s="13"/>
      <c r="G221" s="158"/>
      <c r="H221" s="47" t="str">
        <f t="shared" si="139"/>
        <v/>
      </c>
      <c r="J221" s="73"/>
    </row>
    <row r="222" spans="1:10" ht="15.95" customHeight="1" thickTop="1" thickBot="1" x14ac:dyDescent="0.25">
      <c r="A222" s="49" t="str" cm="1">
        <f t="array" aca="1" ref="A222" ca="1">CONCATENATE("TOTAAL ",RIGHT(CELL("bestandsnaam",$A$1),LEN(CELL("bestandsnaam",$A$1))-SEARCH("]",CELL("bestandsnaam",$A$1))))</f>
        <v>TOTAAL WERKZAAMHEDEN 2024-2028</v>
      </c>
      <c r="B222" s="50"/>
      <c r="C222" s="50"/>
      <c r="D222" s="50"/>
      <c r="E222" s="50"/>
      <c r="F222" s="164"/>
      <c r="G222" s="51"/>
      <c r="H222" s="52">
        <f>SUM('WERKZAAMHEDEN 2024-2028'!$H$4:$H$221)</f>
        <v>0</v>
      </c>
      <c r="I222" s="129"/>
    </row>
    <row r="223" spans="1:10" ht="15.95" customHeight="1" thickBot="1" x14ac:dyDescent="0.25">
      <c r="B223" s="19"/>
      <c r="C223" s="19"/>
      <c r="D223" s="19"/>
      <c r="E223" s="19"/>
      <c r="F223" s="165"/>
      <c r="G223" s="20"/>
      <c r="H223" s="21"/>
      <c r="I223" s="129"/>
    </row>
    <row r="224" spans="1:10" ht="15.95" customHeight="1" thickBot="1" x14ac:dyDescent="0.3">
      <c r="A224" s="14" t="s">
        <v>274</v>
      </c>
      <c r="B224" s="15"/>
      <c r="C224" s="15"/>
      <c r="D224" s="16"/>
      <c r="E224" s="16"/>
      <c r="F224" s="166"/>
      <c r="G224" s="17"/>
      <c r="H224" s="18"/>
      <c r="I224" s="130"/>
    </row>
    <row r="225" spans="1:9" ht="15.95" customHeight="1" x14ac:dyDescent="0.25">
      <c r="A225" s="167" t="s">
        <v>279</v>
      </c>
      <c r="B225" s="46" t="str">
        <f>_xlfn.XLOOKUP($A225,Tarieven!$A:$A,Tarieven!$B:$B,"---",0,)</f>
        <v>* De kosten voor deze paragraaf zijn overkoepelend, die gelden voor een contractduur van 4 jaar</v>
      </c>
      <c r="C225" s="80"/>
      <c r="D225" s="34" t="str">
        <f>_xlfn.XLOOKUP($A225,Tarieven!$A:$A,Tarieven!$C:$C,"---",0,)</f>
        <v>*</v>
      </c>
      <c r="E225" s="34" t="str">
        <f>_xlfn.XLOOKUP($A225,Tarieven!$A:$A,Tarieven!$D:$D,"---",0,)</f>
        <v>-</v>
      </c>
      <c r="F225" s="13"/>
      <c r="G225" s="158"/>
      <c r="H225" s="47" t="str">
        <f t="shared" ref="H225:H244" si="141">IF(F225="","",IF($G225="---","---",$F225*$G225))</f>
        <v/>
      </c>
      <c r="I225" s="130"/>
    </row>
    <row r="226" spans="1:9" ht="15.95" customHeight="1" x14ac:dyDescent="0.25">
      <c r="A226" s="36"/>
      <c r="B226" s="46">
        <f>_xlfn.XLOOKUP($A226,Tarieven!$A:$A,Tarieven!$B:$B,"---",0,)</f>
        <v>0</v>
      </c>
      <c r="C226" s="80"/>
      <c r="D226" s="34">
        <f>_xlfn.XLOOKUP($A226,Tarieven!$A:$A,Tarieven!$C:$C,"---",0,)</f>
        <v>0</v>
      </c>
      <c r="E226" s="34">
        <f>_xlfn.XLOOKUP($A226,Tarieven!$A:$A,Tarieven!$D:$D,"---",0,)</f>
        <v>0</v>
      </c>
      <c r="F226" s="13"/>
      <c r="G226" s="158"/>
      <c r="H226" s="47" t="str">
        <f t="shared" si="141"/>
        <v/>
      </c>
      <c r="I226" s="130"/>
    </row>
    <row r="227" spans="1:9" ht="15.95" customHeight="1" x14ac:dyDescent="0.25">
      <c r="A227" s="36" t="s">
        <v>40</v>
      </c>
      <c r="B227" s="46" t="str">
        <f>_xlfn.XLOOKUP($A227,Tarieven!$A:$A,Tarieven!$B:$B,"---",0,)</f>
        <v>Uitvoeringseisen en administratieve bepalingen</v>
      </c>
      <c r="C227" s="80"/>
      <c r="D227" s="34">
        <f>_xlfn.XLOOKUP($A227,Tarieven!$A:$A,Tarieven!$C:$C,"---",0,)</f>
        <v>0</v>
      </c>
      <c r="E227" s="34">
        <f>_xlfn.XLOOKUP($A227,Tarieven!$A:$A,Tarieven!$D:$D,"---",0,)</f>
        <v>0</v>
      </c>
      <c r="F227" s="13"/>
      <c r="G227" s="158"/>
      <c r="H227" s="47" t="str">
        <f t="shared" si="141"/>
        <v/>
      </c>
      <c r="I227" s="130"/>
    </row>
    <row r="228" spans="1:9" ht="15.95" customHeight="1" x14ac:dyDescent="0.25">
      <c r="A228" s="36" t="s">
        <v>619</v>
      </c>
      <c r="B228" s="46" t="str">
        <f>_xlfn.XLOOKUP($A228,Tarieven!$A:$A,Tarieven!$B:$B,"---",0,)</f>
        <v>Toepassen VISI-communicatie</v>
      </c>
      <c r="C228" s="80"/>
      <c r="D228" s="34" t="str">
        <f>_xlfn.XLOOKUP($A228,Tarieven!$A:$A,Tarieven!$C:$C,"---",0,)</f>
        <v>*</v>
      </c>
      <c r="E228" s="34" t="str">
        <f>_xlfn.XLOOKUP($A228,Tarieven!$A:$A,Tarieven!$D:$D,"---",0,)</f>
        <v>EUR</v>
      </c>
      <c r="F228" s="13">
        <v>1</v>
      </c>
      <c r="G228" s="158">
        <v>0</v>
      </c>
      <c r="H228" s="47">
        <f t="shared" ref="H228" si="142">IF(F228="","",IF($G228="---","---",$F228*$G228))</f>
        <v>0</v>
      </c>
      <c r="I228" s="130"/>
    </row>
    <row r="229" spans="1:9" ht="15.95" customHeight="1" x14ac:dyDescent="0.25">
      <c r="A229" s="36" t="s">
        <v>42</v>
      </c>
      <c r="B229" s="46" t="str">
        <f>_xlfn.XLOOKUP($A229,Tarieven!$A:$A,Tarieven!$B:$B,"---",0,)</f>
        <v>Zekerheidstelling</v>
      </c>
      <c r="C229" s="80"/>
      <c r="D229" s="34" t="str">
        <f>_xlfn.XLOOKUP($A229,Tarieven!$A:$A,Tarieven!$C:$C,"---",0,)</f>
        <v>*</v>
      </c>
      <c r="E229" s="34" t="str">
        <f>_xlfn.XLOOKUP($A229,Tarieven!$A:$A,Tarieven!$D:$D,"---",0,)</f>
        <v>EUR</v>
      </c>
      <c r="F229" s="13">
        <v>1</v>
      </c>
      <c r="G229" s="158">
        <v>0</v>
      </c>
      <c r="H229" s="47">
        <f t="shared" si="141"/>
        <v>0</v>
      </c>
      <c r="I229" s="130"/>
    </row>
    <row r="230" spans="1:9" ht="15.95" customHeight="1" x14ac:dyDescent="0.25">
      <c r="A230" s="36" t="s">
        <v>43</v>
      </c>
      <c r="B230" s="46" t="str">
        <f>_xlfn.XLOOKUP($A230,Tarieven!$A:$A,Tarieven!$B:$B,"---",0,)</f>
        <v>Tijdschema en projectplannen</v>
      </c>
      <c r="C230" s="80"/>
      <c r="D230" s="34">
        <f>_xlfn.XLOOKUP($A230,Tarieven!$A:$A,Tarieven!$C:$C,"---",0,)</f>
        <v>0</v>
      </c>
      <c r="E230" s="34">
        <f>_xlfn.XLOOKUP($A230,Tarieven!$A:$A,Tarieven!$D:$D,"---",0,)</f>
        <v>0</v>
      </c>
      <c r="F230" s="13"/>
      <c r="G230" s="158"/>
      <c r="H230" s="47" t="str">
        <f t="shared" si="141"/>
        <v/>
      </c>
      <c r="I230" s="130"/>
    </row>
    <row r="231" spans="1:9" ht="15.95" customHeight="1" x14ac:dyDescent="0.25">
      <c r="A231" s="36" t="s">
        <v>231</v>
      </c>
      <c r="B231" s="46" t="str">
        <f>_xlfn.XLOOKUP($A231,Tarieven!$A:$A,Tarieven!$B:$B,"---",0,)</f>
        <v>Opstellen tijdschema</v>
      </c>
      <c r="C231" s="80"/>
      <c r="D231" s="34" t="str">
        <f>_xlfn.XLOOKUP($A231,Tarieven!$A:$A,Tarieven!$C:$C,"---",0,)</f>
        <v>*</v>
      </c>
      <c r="E231" s="34" t="str">
        <f>_xlfn.XLOOKUP($A231,Tarieven!$A:$A,Tarieven!$D:$D,"---",0,)</f>
        <v>Jaar</v>
      </c>
      <c r="F231" s="13">
        <v>4</v>
      </c>
      <c r="G231" s="158">
        <v>0</v>
      </c>
      <c r="H231" s="47">
        <f t="shared" si="141"/>
        <v>0</v>
      </c>
      <c r="I231" s="130"/>
    </row>
    <row r="232" spans="1:9" ht="15.95" customHeight="1" x14ac:dyDescent="0.25">
      <c r="A232" s="36" t="s">
        <v>232</v>
      </c>
      <c r="B232" s="46" t="str">
        <f>_xlfn.XLOOKUP($A232,Tarieven!$A:$A,Tarieven!$B:$B,"---",0,)</f>
        <v xml:space="preserve">Opstellen ProjectKwaliteitsPlan (PKP) </v>
      </c>
      <c r="C232" s="80"/>
      <c r="D232" s="34" t="str">
        <f>_xlfn.XLOOKUP($A232,Tarieven!$A:$A,Tarieven!$C:$C,"---",0,)</f>
        <v>*</v>
      </c>
      <c r="E232" s="34" t="str">
        <f>_xlfn.XLOOKUP($A232,Tarieven!$A:$A,Tarieven!$D:$D,"---",0,)</f>
        <v>EUR</v>
      </c>
      <c r="F232" s="13">
        <v>1</v>
      </c>
      <c r="G232" s="158">
        <v>0</v>
      </c>
      <c r="H232" s="47">
        <f t="shared" si="141"/>
        <v>0</v>
      </c>
      <c r="I232" s="130"/>
    </row>
    <row r="233" spans="1:9" ht="15.95" customHeight="1" x14ac:dyDescent="0.25">
      <c r="A233" s="36" t="s">
        <v>233</v>
      </c>
      <c r="B233" s="46" t="str">
        <f>_xlfn.XLOOKUP($A233,Tarieven!$A:$A,Tarieven!$B:$B,"---",0,)</f>
        <v>Opstellen werk- en keuringsplan</v>
      </c>
      <c r="C233" s="80"/>
      <c r="D233" s="34" t="str">
        <f>_xlfn.XLOOKUP($A233,Tarieven!$A:$A,Tarieven!$C:$C,"---",0,)</f>
        <v>*</v>
      </c>
      <c r="E233" s="34" t="str">
        <f>_xlfn.XLOOKUP($A233,Tarieven!$A:$A,Tarieven!$D:$D,"---",0,)</f>
        <v>EUR</v>
      </c>
      <c r="F233" s="13">
        <v>1</v>
      </c>
      <c r="G233" s="158">
        <v>0</v>
      </c>
      <c r="H233" s="47">
        <f t="shared" si="141"/>
        <v>0</v>
      </c>
      <c r="I233" s="130"/>
    </row>
    <row r="234" spans="1:9" ht="15.95" customHeight="1" x14ac:dyDescent="0.25">
      <c r="A234" s="36" t="s">
        <v>596</v>
      </c>
      <c r="B234" s="46" t="str">
        <f>_xlfn.XLOOKUP($A234,Tarieven!$A:$A,Tarieven!$B:$B,"---",0,)</f>
        <v>Verzekeringen</v>
      </c>
      <c r="C234" s="80"/>
      <c r="D234" s="34" t="str">
        <f>_xlfn.XLOOKUP($A234,Tarieven!$A:$A,Tarieven!$C:$C,"---",0,)</f>
        <v>*</v>
      </c>
      <c r="E234" s="34" t="str">
        <f>_xlfn.XLOOKUP($A234,Tarieven!$A:$A,Tarieven!$D:$D,"---",0,)</f>
        <v>EUR</v>
      </c>
      <c r="F234" s="13">
        <v>1</v>
      </c>
      <c r="G234" s="158">
        <v>0</v>
      </c>
      <c r="H234" s="47">
        <f t="shared" si="141"/>
        <v>0</v>
      </c>
      <c r="I234" s="130"/>
    </row>
    <row r="235" spans="1:9" ht="15.95" customHeight="1" x14ac:dyDescent="0.25">
      <c r="A235" s="167" t="s">
        <v>314</v>
      </c>
      <c r="B235" s="46" t="str">
        <f>_xlfn.XLOOKUP($A235,Tarieven!$A:$A,Tarieven!$B:$B,"---",0,)</f>
        <v>Omgevingswet, wateractiviteit en natuuractiviteit</v>
      </c>
      <c r="C235" s="80"/>
      <c r="D235" s="34" t="str">
        <f>_xlfn.XLOOKUP($A235,Tarieven!$A:$A,Tarieven!$C:$C,"---",0,)</f>
        <v>*</v>
      </c>
      <c r="E235" s="34" t="str">
        <f>_xlfn.XLOOKUP($A235,Tarieven!$A:$A,Tarieven!$D:$D,"---",0,)</f>
        <v>EUR</v>
      </c>
      <c r="F235" s="13">
        <v>1</v>
      </c>
      <c r="G235" s="158">
        <v>0</v>
      </c>
      <c r="H235" s="47">
        <f t="shared" si="141"/>
        <v>0</v>
      </c>
      <c r="I235" s="130"/>
    </row>
    <row r="236" spans="1:9" ht="15.95" customHeight="1" x14ac:dyDescent="0.25">
      <c r="A236" s="167" t="s">
        <v>598</v>
      </c>
      <c r="B236" s="46" t="str">
        <f>_xlfn.XLOOKUP($A236,Tarieven!$A:$A,Tarieven!$B:$B,"---",0,)</f>
        <v>Inrichten werkterrein(nen)</v>
      </c>
      <c r="C236" s="80"/>
      <c r="D236" s="34" t="str">
        <f>_xlfn.XLOOKUP($A236,Tarieven!$A:$A,Tarieven!$C:$C,"---",0,)</f>
        <v>*</v>
      </c>
      <c r="E236" s="34" t="str">
        <f>_xlfn.XLOOKUP($A236,Tarieven!$A:$A,Tarieven!$D:$D,"---",0,)</f>
        <v>EUR</v>
      </c>
      <c r="F236" s="13">
        <v>1</v>
      </c>
      <c r="G236" s="158">
        <v>0</v>
      </c>
      <c r="H236" s="47">
        <f t="shared" si="141"/>
        <v>0</v>
      </c>
      <c r="I236" s="130"/>
    </row>
    <row r="237" spans="1:9" ht="15.95" customHeight="1" x14ac:dyDescent="0.25">
      <c r="A237" s="167" t="s">
        <v>599</v>
      </c>
      <c r="B237" s="46" t="str">
        <f>_xlfn.XLOOKUP($A237,Tarieven!$A:$A,Tarieven!$B:$B,"---",0,)</f>
        <v>Opruimen werkterrein(nen)</v>
      </c>
      <c r="C237" s="80"/>
      <c r="D237" s="34" t="str">
        <f>_xlfn.XLOOKUP($A237,Tarieven!$A:$A,Tarieven!$C:$C,"---",0,)</f>
        <v>*</v>
      </c>
      <c r="E237" s="34" t="str">
        <f>_xlfn.XLOOKUP($A237,Tarieven!$A:$A,Tarieven!$D:$D,"---",0,)</f>
        <v>EUR</v>
      </c>
      <c r="F237" s="13">
        <v>1</v>
      </c>
      <c r="G237" s="158">
        <v>0</v>
      </c>
      <c r="H237" s="47">
        <f t="shared" ref="H237" si="143">IF(F237="","",IF($G237="---","---",$F237*$G237))</f>
        <v>0</v>
      </c>
      <c r="I237" s="130"/>
    </row>
    <row r="238" spans="1:9" ht="15.95" customHeight="1" x14ac:dyDescent="0.25">
      <c r="A238" s="167" t="s">
        <v>605</v>
      </c>
      <c r="B238" s="46" t="str">
        <f>_xlfn.XLOOKUP($A238,Tarieven!$A:$A,Tarieven!$B:$B,"---",0,)</f>
        <v xml:space="preserve">Toepassen afschermvoorzieningen </v>
      </c>
      <c r="C238" s="80"/>
      <c r="D238" s="34" t="str">
        <f>_xlfn.XLOOKUP($A238,Tarieven!$A:$A,Tarieven!$C:$C,"---",0,)</f>
        <v>*</v>
      </c>
      <c r="E238" s="34" t="str">
        <f>_xlfn.XLOOKUP($A238,Tarieven!$A:$A,Tarieven!$D:$D,"---",0,)</f>
        <v>EUR</v>
      </c>
      <c r="F238" s="13">
        <v>1</v>
      </c>
      <c r="G238" s="158">
        <v>0</v>
      </c>
      <c r="H238" s="47">
        <f t="shared" ref="H238" si="144">IF(F238="","",IF($G238="---","---",$F238*$G238))</f>
        <v>0</v>
      </c>
      <c r="I238" s="130"/>
    </row>
    <row r="239" spans="1:9" ht="15.95" customHeight="1" x14ac:dyDescent="0.25">
      <c r="A239" s="167" t="s">
        <v>609</v>
      </c>
      <c r="B239" s="46" t="str">
        <f>_xlfn.XLOOKUP($A239,Tarieven!$A:$A,Tarieven!$B:$B,"---",0,)</f>
        <v>Opstellen garantieverklaringen</v>
      </c>
      <c r="C239" s="80"/>
      <c r="D239" s="34" t="str">
        <f>_xlfn.XLOOKUP($A239,Tarieven!$A:$A,Tarieven!$C:$C,"---",0,)</f>
        <v>*</v>
      </c>
      <c r="E239" s="34" t="str">
        <f>_xlfn.XLOOKUP($A239,Tarieven!$A:$A,Tarieven!$D:$D,"---",0,)</f>
        <v>Jaar</v>
      </c>
      <c r="F239" s="13">
        <v>4</v>
      </c>
      <c r="G239" s="158">
        <v>0</v>
      </c>
      <c r="H239" s="47">
        <f t="shared" ref="H239" si="145">IF(F239="","",IF($G239="---","---",$F239*$G239))</f>
        <v>0</v>
      </c>
      <c r="I239" s="130"/>
    </row>
    <row r="240" spans="1:9" ht="15.95" customHeight="1" x14ac:dyDescent="0.25">
      <c r="A240" s="36" t="s">
        <v>49</v>
      </c>
      <c r="B240" s="46" t="str">
        <f>_xlfn.XLOOKUP($A240,Tarieven!$A:$A,Tarieven!$B:$B,"---",0,)</f>
        <v>Veiligheids-,  Gezondheids- en Milieuplan (VGM-plan)</v>
      </c>
      <c r="C240" s="80"/>
      <c r="D240" s="34">
        <f>_xlfn.XLOOKUP($A240,Tarieven!$A:$A,Tarieven!$C:$C,"---",0,)</f>
        <v>0</v>
      </c>
      <c r="E240" s="34">
        <f>_xlfn.XLOOKUP($A240,Tarieven!$A:$A,Tarieven!$D:$D,"---",0,)</f>
        <v>0</v>
      </c>
      <c r="F240" s="13"/>
      <c r="G240" s="158"/>
      <c r="H240" s="47" t="str">
        <f t="shared" si="141"/>
        <v/>
      </c>
      <c r="I240" s="130"/>
    </row>
    <row r="241" spans="1:9" ht="15.95" customHeight="1" x14ac:dyDescent="0.25">
      <c r="A241" s="36" t="s">
        <v>236</v>
      </c>
      <c r="B241" s="46" t="str">
        <f>_xlfn.XLOOKUP($A241,Tarieven!$A:$A,Tarieven!$B:$B,"---",0,)</f>
        <v>Opstellen VGM-plan</v>
      </c>
      <c r="C241" s="80"/>
      <c r="D241" s="34" t="str">
        <f>_xlfn.XLOOKUP($A241,Tarieven!$A:$A,Tarieven!$C:$C,"---",0,)</f>
        <v>*</v>
      </c>
      <c r="E241" s="34" t="str">
        <f>_xlfn.XLOOKUP($A241,Tarieven!$A:$A,Tarieven!$D:$D,"---",0,)</f>
        <v>EUR</v>
      </c>
      <c r="F241" s="13">
        <v>1</v>
      </c>
      <c r="G241" s="158">
        <v>0</v>
      </c>
      <c r="H241" s="47">
        <f t="shared" si="141"/>
        <v>0</v>
      </c>
      <c r="I241" s="130"/>
    </row>
    <row r="242" spans="1:9" ht="15.95" customHeight="1" x14ac:dyDescent="0.25">
      <c r="A242" s="167" t="s">
        <v>606</v>
      </c>
      <c r="B242" s="46" t="str">
        <f>_xlfn.XLOOKUP($A242,Tarieven!$A:$A,Tarieven!$B:$B,"---",0,)</f>
        <v xml:space="preserve">Toepassen Milieumaatregelen </v>
      </c>
      <c r="C242" s="80"/>
      <c r="D242" s="34" t="str">
        <f>_xlfn.XLOOKUP($A242,Tarieven!$A:$A,Tarieven!$C:$C,"---",0,)</f>
        <v>*</v>
      </c>
      <c r="E242" s="34" t="str">
        <f>_xlfn.XLOOKUP($A242,Tarieven!$A:$A,Tarieven!$D:$D,"---",0,)</f>
        <v>EUR</v>
      </c>
      <c r="F242" s="13">
        <v>1</v>
      </c>
      <c r="G242" s="158">
        <v>0</v>
      </c>
      <c r="H242" s="47">
        <f t="shared" si="141"/>
        <v>0</v>
      </c>
      <c r="I242" s="130"/>
    </row>
    <row r="243" spans="1:9" ht="15.95" customHeight="1" x14ac:dyDescent="0.25">
      <c r="A243" s="167" t="s">
        <v>50</v>
      </c>
      <c r="B243" s="46" t="str">
        <f>_xlfn.XLOOKUP($A243,Tarieven!$A:$A,Tarieven!$B:$B,"---",0,)</f>
        <v>Opstellen conserverings/-slijtlaag advies</v>
      </c>
      <c r="C243" s="80"/>
      <c r="D243" s="34">
        <f>_xlfn.XLOOKUP($A243,Tarieven!$A:$A,Tarieven!$C:$C,"---",0,)</f>
        <v>0</v>
      </c>
      <c r="E243" s="34">
        <f>_xlfn.XLOOKUP($A243,Tarieven!$A:$A,Tarieven!$D:$D,"---",0,)</f>
        <v>0</v>
      </c>
      <c r="F243" s="13"/>
      <c r="G243" s="158"/>
      <c r="H243" s="47" t="str">
        <f t="shared" ref="H243" si="146">IF(F243="","",IF($G243="---","---",$F243*$G243))</f>
        <v/>
      </c>
      <c r="I243" s="130"/>
    </row>
    <row r="244" spans="1:9" ht="15.95" customHeight="1" x14ac:dyDescent="0.25">
      <c r="A244" s="167" t="s">
        <v>188</v>
      </c>
      <c r="B244" s="46" t="str">
        <f>_xlfn.XLOOKUP($A244,Tarieven!$A:$A,Tarieven!$B:$B,"---",0,)</f>
        <v>Opstellen slijtlaag-/asfaltadvies</v>
      </c>
      <c r="C244" s="80"/>
      <c r="D244" s="34" t="str">
        <f>_xlfn.XLOOKUP($A244,Tarieven!$A:$A,Tarieven!$C:$C,"---",0,)</f>
        <v>*</v>
      </c>
      <c r="E244" s="34" t="str">
        <f>_xlfn.XLOOKUP($A244,Tarieven!$A:$A,Tarieven!$D:$D,"---",0,)</f>
        <v>EUR</v>
      </c>
      <c r="F244" s="13">
        <v>1</v>
      </c>
      <c r="G244" s="158">
        <v>0</v>
      </c>
      <c r="H244" s="47">
        <f t="shared" si="141"/>
        <v>0</v>
      </c>
      <c r="I244" s="130"/>
    </row>
    <row r="245" spans="1:9" ht="15.95" customHeight="1" x14ac:dyDescent="0.25">
      <c r="A245" s="167" t="s">
        <v>56</v>
      </c>
      <c r="B245" s="46" t="str">
        <f>_xlfn.XLOOKUP($A245,Tarieven!A:A,Tarieven!B:B,"---",0,)</f>
        <v>Inzet Installatieverantwoordelijke</v>
      </c>
      <c r="C245" s="80"/>
      <c r="D245" s="34" cm="1">
        <f t="array" ref="D245:E245">_xlfn.XLOOKUP($A245,Tarieven!A:A,Tarieven!C:D,"---",0,)</f>
        <v>0</v>
      </c>
      <c r="E245" s="13">
        <v>0</v>
      </c>
      <c r="F245" s="13"/>
      <c r="G245" s="158"/>
      <c r="H245" s="47" t="str">
        <f t="shared" ref="H245:H261" si="147">IF(F245="","",IF(G245="---","---",F245*G245))</f>
        <v/>
      </c>
      <c r="I245" s="130"/>
    </row>
    <row r="246" spans="1:9" ht="15.95" customHeight="1" x14ac:dyDescent="0.25">
      <c r="A246" s="167" t="s">
        <v>210</v>
      </c>
      <c r="B246" s="46" t="str">
        <f>_xlfn.XLOOKUP($A246,Tarieven!A:A,Tarieven!B:B,"---",0,)</f>
        <v>Toepassen algemeen installatieverantwoordelijke op project, eenmalige kosten</v>
      </c>
      <c r="C246" s="80"/>
      <c r="D246" s="34" t="str" cm="1">
        <f t="array" ref="D246:E246">_xlfn.XLOOKUP($A246,Tarieven!A:A,Tarieven!C:D,"---",0,)</f>
        <v>*</v>
      </c>
      <c r="E246" s="13" t="str">
        <v>EUR</v>
      </c>
      <c r="F246" s="13">
        <v>1</v>
      </c>
      <c r="G246" s="158">
        <v>0</v>
      </c>
      <c r="H246" s="47">
        <f t="shared" si="147"/>
        <v>0</v>
      </c>
      <c r="I246" s="130"/>
    </row>
    <row r="247" spans="1:9" ht="15.95" customHeight="1" x14ac:dyDescent="0.25">
      <c r="A247" s="167" t="s">
        <v>211</v>
      </c>
      <c r="B247" s="46" t="str">
        <f>_xlfn.XLOOKUP($A247,Tarieven!A:A,Tarieven!B:B,"---",0,)</f>
        <v>Inzet installatieverantwoordelijke vast tarief per jaar</v>
      </c>
      <c r="C247" s="80"/>
      <c r="D247" s="34" t="str" cm="1">
        <f t="array" ref="D247:E247">_xlfn.XLOOKUP($A247,Tarieven!A:A,Tarieven!C:D,"---",0,)</f>
        <v>-</v>
      </c>
      <c r="E247" s="13" t="str">
        <v>Jaar</v>
      </c>
      <c r="F247" s="13">
        <v>4</v>
      </c>
      <c r="G247" s="158">
        <v>0</v>
      </c>
      <c r="H247" s="47">
        <f t="shared" ref="H247" si="148">IF(F247="","",IF(G247="---","---",F247*G247))</f>
        <v>0</v>
      </c>
      <c r="I247" s="130"/>
    </row>
    <row r="248" spans="1:9" ht="15.95" customHeight="1" x14ac:dyDescent="0.25">
      <c r="A248" s="167" t="s">
        <v>57</v>
      </c>
      <c r="B248" s="46" t="str">
        <f>_xlfn.XLOOKUP($A248,Tarieven!A:A,Tarieven!B:B,"---",0,)</f>
        <v>Storingsdienst</v>
      </c>
      <c r="C248" s="80"/>
      <c r="D248" s="34" cm="1">
        <f t="array" ref="D248:E248">_xlfn.XLOOKUP($A248,Tarieven!A:A,Tarieven!C:D,"---",0,)</f>
        <v>0</v>
      </c>
      <c r="E248" s="13">
        <v>0</v>
      </c>
      <c r="F248" s="13"/>
      <c r="G248" s="158"/>
      <c r="H248" s="47" t="str">
        <f t="shared" ref="H248" si="149">IF(F248="","",IF(G248="---","---",F248*G248))</f>
        <v/>
      </c>
      <c r="I248" s="130"/>
    </row>
    <row r="249" spans="1:9" ht="15.95" customHeight="1" x14ac:dyDescent="0.25">
      <c r="A249" s="167" t="s">
        <v>215</v>
      </c>
      <c r="B249" s="46" t="str">
        <f>_xlfn.XLOOKUP($A249,Tarieven!A:A,Tarieven!B:B,"---",0,)</f>
        <v>Toepassen algemeen storingsdienst opzetten en instandhouden, eenmalige kosten</v>
      </c>
      <c r="C249" s="80"/>
      <c r="D249" s="34" t="str" cm="1">
        <f t="array" ref="D249:E249">_xlfn.XLOOKUP($A249,Tarieven!A:A,Tarieven!C:D,"---",0,)</f>
        <v>*</v>
      </c>
      <c r="E249" s="13" t="str">
        <v>EUR</v>
      </c>
      <c r="F249" s="13">
        <v>1</v>
      </c>
      <c r="G249" s="158">
        <v>0</v>
      </c>
      <c r="H249" s="47">
        <f t="shared" si="147"/>
        <v>0</v>
      </c>
      <c r="I249" s="130"/>
    </row>
    <row r="250" spans="1:9" ht="15.95" customHeight="1" x14ac:dyDescent="0.25">
      <c r="A250" s="167" t="s">
        <v>375</v>
      </c>
      <c r="B250" s="46" t="s">
        <v>624</v>
      </c>
      <c r="C250" s="80"/>
      <c r="D250" s="34" t="str" cm="1">
        <f t="array" ref="D250:E250">_xlfn.XLOOKUP($A250,Tarieven!A:A,Tarieven!C:D,"---",0,)</f>
        <v>-</v>
      </c>
      <c r="E250" s="13" t="str">
        <v>stk</v>
      </c>
      <c r="F250" s="13">
        <v>400</v>
      </c>
      <c r="G250" s="158">
        <v>0</v>
      </c>
      <c r="H250" s="47">
        <f t="shared" si="147"/>
        <v>0</v>
      </c>
      <c r="I250" s="130"/>
    </row>
    <row r="251" spans="1:9" ht="15.95" customHeight="1" x14ac:dyDescent="0.25">
      <c r="A251" s="167" t="s">
        <v>622</v>
      </c>
      <c r="B251" s="46" t="s">
        <v>623</v>
      </c>
      <c r="C251" s="80"/>
      <c r="D251" s="34" t="s">
        <v>82</v>
      </c>
      <c r="E251" s="13" t="s">
        <v>13</v>
      </c>
      <c r="F251" s="13">
        <v>100</v>
      </c>
      <c r="G251" s="158">
        <v>0</v>
      </c>
      <c r="H251" s="47">
        <f t="shared" ref="H251" si="150">IF(F251="","",IF(G251="---","---",F251*G251))</f>
        <v>0</v>
      </c>
      <c r="I251" s="130"/>
    </row>
    <row r="252" spans="1:9" ht="15.95" customHeight="1" x14ac:dyDescent="0.25">
      <c r="A252" s="167" t="s">
        <v>60</v>
      </c>
      <c r="B252" s="46" t="str">
        <f>_xlfn.XLOOKUP($A252,Tarieven!A:A,Tarieven!B:B,"---",0,)</f>
        <v>Logboek</v>
      </c>
      <c r="C252" s="80"/>
      <c r="D252" s="34" cm="1">
        <f t="array" ref="D252:E252">_xlfn.XLOOKUP($A252,Tarieven!A:A,Tarieven!C:D,"---",0,)</f>
        <v>0</v>
      </c>
      <c r="E252" s="13">
        <v>0</v>
      </c>
      <c r="F252" s="13"/>
      <c r="G252" s="158"/>
      <c r="H252" s="47" t="str">
        <f t="shared" ref="H252" si="151">IF(F252="","",IF(G252="---","---",F252*G252))</f>
        <v/>
      </c>
      <c r="I252" s="130"/>
    </row>
    <row r="253" spans="1:9" ht="15.95" customHeight="1" x14ac:dyDescent="0.25">
      <c r="A253" s="167" t="s">
        <v>228</v>
      </c>
      <c r="B253" s="46" t="str">
        <f>_xlfn.XLOOKUP($A253,Tarieven!A:A,Tarieven!B:B,"---",0,)</f>
        <v>Leveren, opstellen en bijhouden logboek</v>
      </c>
      <c r="C253" s="80"/>
      <c r="D253" s="34" t="str" cm="1">
        <f t="array" ref="D253:E253">_xlfn.XLOOKUP($A253,Tarieven!A:A,Tarieven!C:D,"---",0,)</f>
        <v>*</v>
      </c>
      <c r="E253" s="13" t="str">
        <v>EUR</v>
      </c>
      <c r="F253" s="13">
        <v>1</v>
      </c>
      <c r="G253" s="158">
        <v>0</v>
      </c>
      <c r="H253" s="47">
        <f t="shared" ref="H253" si="152">IF(F253="","",IF(G253="---","---",F253*G253))</f>
        <v>0</v>
      </c>
      <c r="I253" s="130"/>
    </row>
    <row r="254" spans="1:9" ht="15.95" customHeight="1" x14ac:dyDescent="0.25">
      <c r="A254" s="167" t="s">
        <v>229</v>
      </c>
      <c r="B254" s="46" t="str">
        <f>_xlfn.XLOOKUP($A254,Tarieven!A:A,Tarieven!B:B,"---",0,)</f>
        <v>Bijhouden van het logboek voor alle beweegbare bruggen</v>
      </c>
      <c r="C254" s="80"/>
      <c r="D254" s="34" t="str" cm="1">
        <f t="array" ref="D254:E254">_xlfn.XLOOKUP($A254,Tarieven!A:A,Tarieven!C:D,"---",0,)</f>
        <v>-</v>
      </c>
      <c r="E254" s="13" t="str">
        <v>stk</v>
      </c>
      <c r="F254" s="13">
        <v>48</v>
      </c>
      <c r="G254" s="158">
        <v>0</v>
      </c>
      <c r="H254" s="47">
        <f t="shared" ref="H254" si="153">IF(F254="","",IF(G254="---","---",F254*G254))</f>
        <v>0</v>
      </c>
      <c r="I254" s="130"/>
    </row>
    <row r="255" spans="1:9" ht="15.95" customHeight="1" x14ac:dyDescent="0.25">
      <c r="A255" s="167" t="s">
        <v>230</v>
      </c>
      <c r="B255" s="46" t="str">
        <f>_xlfn.XLOOKUP($A255,Tarieven!A:A,Tarieven!B:B,"---",0,)</f>
        <v>Jaarlijks evaluatiegesprek met opdrachtgever</v>
      </c>
      <c r="C255" s="80"/>
      <c r="D255" s="34" t="str" cm="1">
        <f t="array" ref="D255:E255">_xlfn.XLOOKUP($A255,Tarieven!A:A,Tarieven!C:D,"---",0,)</f>
        <v>*</v>
      </c>
      <c r="E255" s="13" t="str">
        <v>Jaar</v>
      </c>
      <c r="F255" s="13">
        <v>4</v>
      </c>
      <c r="G255" s="158">
        <v>0</v>
      </c>
      <c r="H255" s="47">
        <f t="shared" ref="H255" si="154">IF(F255="","",IF(G255="---","---",F255*G255))</f>
        <v>0</v>
      </c>
      <c r="I255" s="130"/>
    </row>
    <row r="256" spans="1:9" ht="15.95" customHeight="1" x14ac:dyDescent="0.25">
      <c r="A256" s="167" t="s">
        <v>59</v>
      </c>
      <c r="B256" s="46" t="str">
        <f>_xlfn.XLOOKUP($A256,Tarieven!A:A,Tarieven!B:B,"---",0,)</f>
        <v>Bijkomende werkzaamheden</v>
      </c>
      <c r="C256" s="80"/>
      <c r="D256" s="34" cm="1">
        <f t="array" ref="D256:E256">_xlfn.XLOOKUP($A256,Tarieven!A:A,Tarieven!C:D,"---",0,)</f>
        <v>0</v>
      </c>
      <c r="E256" s="13">
        <v>0</v>
      </c>
      <c r="F256" s="13"/>
      <c r="G256" s="158"/>
      <c r="H256" s="47" t="str">
        <f t="shared" ref="H256" si="155">IF(F256="","",IF(G256="---","---",F256*G256))</f>
        <v/>
      </c>
      <c r="I256" s="130"/>
    </row>
    <row r="257" spans="1:9" ht="15.95" customHeight="1" x14ac:dyDescent="0.25">
      <c r="A257" s="167" t="s">
        <v>565</v>
      </c>
      <c r="B257" s="46" t="str">
        <f>_xlfn.XLOOKUP($A257,Tarieven!A:A,Tarieven!B:B,"---",0,)</f>
        <v>Koelsystemen: voorbereiden, installeren, testen, plaatsen koelpomp, in stand houden, eenmalige kosten</v>
      </c>
      <c r="C257" s="80"/>
      <c r="D257" s="34" t="str" cm="1">
        <f t="array" ref="D257:E257">_xlfn.XLOOKUP($A257,Tarieven!A:A,Tarieven!C:D,"---",0,)</f>
        <v>*</v>
      </c>
      <c r="E257" s="13" t="str">
        <v>Jaar</v>
      </c>
      <c r="F257" s="13">
        <v>4</v>
      </c>
      <c r="G257" s="158">
        <v>0</v>
      </c>
      <c r="H257" s="47">
        <f t="shared" ref="H257" si="156">IF(F257="","",IF(G257="---","---",F257*G257))</f>
        <v>0</v>
      </c>
      <c r="I257" s="130"/>
    </row>
    <row r="258" spans="1:9" ht="15.95" customHeight="1" x14ac:dyDescent="0.25">
      <c r="A258" s="167" t="s">
        <v>566</v>
      </c>
      <c r="B258" s="46" t="str">
        <f>_xlfn.XLOOKUP($A258,Tarieven!A:A,Tarieven!B:B,"---",0,)</f>
        <v>Koelsysteem: winterklaar maken van de koelinstallatie, verwijderen koelpompen, eenmalige kosten</v>
      </c>
      <c r="C258" s="80"/>
      <c r="D258" s="34" t="str" cm="1">
        <f t="array" ref="D258:E258">_xlfn.XLOOKUP($A258,Tarieven!A:A,Tarieven!C:D,"---",0,)</f>
        <v>*</v>
      </c>
      <c r="E258" s="13" t="str">
        <v>Jaar</v>
      </c>
      <c r="F258" s="13">
        <v>4</v>
      </c>
      <c r="G258" s="158">
        <v>0</v>
      </c>
      <c r="H258" s="47">
        <f t="shared" ref="H258" si="157">IF(F258="","",IF(G258="---","---",F258*G258))</f>
        <v>0</v>
      </c>
      <c r="I258" s="130"/>
    </row>
    <row r="259" spans="1:9" ht="15.95" customHeight="1" x14ac:dyDescent="0.25">
      <c r="A259" s="167"/>
      <c r="B259" s="46">
        <f>_xlfn.XLOOKUP($A259,Tarieven!A:A,Tarieven!B:B,"---",0,)</f>
        <v>0</v>
      </c>
      <c r="C259" s="80"/>
      <c r="D259" s="34" cm="1">
        <f t="array" ref="D259:E259">_xlfn.XLOOKUP($A259,Tarieven!A:A,Tarieven!C:D,"---",0,)</f>
        <v>0</v>
      </c>
      <c r="E259" s="13">
        <v>0</v>
      </c>
      <c r="F259" s="13"/>
      <c r="G259" s="158"/>
      <c r="H259" s="47" t="str">
        <f t="shared" ref="H259" si="158">IF(F259="","",IF(G259="---","---",F259*G259))</f>
        <v/>
      </c>
      <c r="I259" s="130"/>
    </row>
    <row r="260" spans="1:9" ht="15.95" customHeight="1" x14ac:dyDescent="0.25">
      <c r="A260" s="167" t="s">
        <v>407</v>
      </c>
      <c r="B260" s="46" t="str">
        <f>_xlfn.XLOOKUP($A260,Tarieven!A:A,Tarieven!B:B,"---",0,)</f>
        <v>Stelpost jaarlijks</v>
      </c>
      <c r="C260" s="80"/>
      <c r="D260" s="34" t="str" cm="1">
        <f t="array" ref="D260:E260">_xlfn.XLOOKUP($A260,Tarieven!A:A,Tarieven!C:D,"---",0,)</f>
        <v>-</v>
      </c>
      <c r="E260" s="13" t="str">
        <v>EUR</v>
      </c>
      <c r="F260" s="13">
        <v>4</v>
      </c>
      <c r="G260" s="135">
        <f>_xlfn.XLOOKUP($A260,Tarieven!A:A,Tarieven!E:E,"---",0,)</f>
        <v>25000</v>
      </c>
      <c r="H260" s="47">
        <f t="shared" si="147"/>
        <v>100000</v>
      </c>
      <c r="I260" s="130"/>
    </row>
    <row r="261" spans="1:9" ht="15.95" customHeight="1" thickBot="1" x14ac:dyDescent="0.3">
      <c r="A261" s="167"/>
      <c r="B261" s="46">
        <f>_xlfn.XLOOKUP($A261,Tarieven!A:A,Tarieven!B:B,"---",0,)</f>
        <v>0</v>
      </c>
      <c r="C261" s="80"/>
      <c r="D261" s="34"/>
      <c r="E261" s="13"/>
      <c r="F261" s="13"/>
      <c r="G261" s="158"/>
      <c r="H261" s="47" t="str">
        <f t="shared" si="147"/>
        <v/>
      </c>
      <c r="I261" s="130"/>
    </row>
    <row r="262" spans="1:9" ht="15.95" customHeight="1" thickTop="1" thickBot="1" x14ac:dyDescent="0.3">
      <c r="A262" s="49" t="s">
        <v>273</v>
      </c>
      <c r="B262" s="50"/>
      <c r="C262" s="50"/>
      <c r="D262" s="50"/>
      <c r="E262" s="50"/>
      <c r="F262" s="164"/>
      <c r="G262" s="51"/>
      <c r="H262" s="52">
        <f>SUM(H225:H261)</f>
        <v>100000</v>
      </c>
      <c r="I262" s="130"/>
    </row>
    <row r="263" spans="1:9" ht="15.95" customHeight="1" thickBot="1" x14ac:dyDescent="0.25">
      <c r="B263" s="19"/>
      <c r="C263" s="19"/>
      <c r="D263" s="19"/>
      <c r="E263" s="19"/>
      <c r="F263" s="165"/>
      <c r="G263" s="20"/>
      <c r="H263" s="21"/>
      <c r="I263" s="130"/>
    </row>
    <row r="264" spans="1:9" ht="15.95" customHeight="1" thickBot="1" x14ac:dyDescent="0.25">
      <c r="A264" s="54" t="s">
        <v>37</v>
      </c>
      <c r="B264" s="55"/>
      <c r="C264" s="55"/>
      <c r="D264" s="55"/>
      <c r="E264" s="55"/>
      <c r="F264" s="55"/>
      <c r="G264" s="55"/>
      <c r="H264" s="56"/>
      <c r="I264" s="130"/>
    </row>
    <row r="265" spans="1:9" ht="15.95" customHeight="1" x14ac:dyDescent="0.25">
      <c r="A265" s="57"/>
      <c r="B265" s="58"/>
      <c r="C265" s="59"/>
      <c r="D265" s="59"/>
      <c r="E265" s="59"/>
      <c r="F265" s="168"/>
      <c r="G265" s="60"/>
      <c r="H265" s="61"/>
      <c r="I265" s="130"/>
    </row>
    <row r="266" spans="1:9" ht="15.95" customHeight="1" x14ac:dyDescent="0.25">
      <c r="A266" s="62"/>
      <c r="B266" s="48" t="str">
        <f ca="1">'WERKZAAMHEDEN 2024-2028'!$A$222</f>
        <v>TOTAAL WERKZAAMHEDEN 2024-2028</v>
      </c>
      <c r="C266" s="63"/>
      <c r="D266" s="63"/>
      <c r="E266" s="79" t="s">
        <v>82</v>
      </c>
      <c r="F266" s="165"/>
      <c r="G266" s="20"/>
      <c r="H266" s="64">
        <f>'WERKZAAMHEDEN 2024-2028'!$H$222</f>
        <v>0</v>
      </c>
      <c r="I266" s="130"/>
    </row>
    <row r="267" spans="1:9" ht="15.95" customHeight="1" x14ac:dyDescent="0.25">
      <c r="A267" s="62"/>
      <c r="B267" s="48" t="str">
        <f>$A262</f>
        <v>TOTAAL OVERKOEPELENDE KOSTEN</v>
      </c>
      <c r="C267" s="63"/>
      <c r="D267" s="63"/>
      <c r="E267" s="79" t="s">
        <v>82</v>
      </c>
      <c r="F267" s="165"/>
      <c r="G267" s="20"/>
      <c r="H267" s="64">
        <f>$H262</f>
        <v>100000</v>
      </c>
      <c r="I267" s="130"/>
    </row>
    <row r="268" spans="1:9" ht="15.95" customHeight="1" thickBot="1" x14ac:dyDescent="0.3">
      <c r="A268" s="62"/>
      <c r="B268" s="48"/>
      <c r="C268" s="63"/>
      <c r="D268" s="63"/>
      <c r="E268" s="63"/>
      <c r="F268" s="165"/>
      <c r="G268" s="20"/>
      <c r="H268" s="65"/>
      <c r="I268" s="130"/>
    </row>
    <row r="269" spans="1:9" ht="15.95" customHeight="1" thickTop="1" thickBot="1" x14ac:dyDescent="0.25">
      <c r="A269" s="66" t="s">
        <v>2</v>
      </c>
      <c r="B269" s="67"/>
      <c r="C269" s="67"/>
      <c r="D269" s="67"/>
      <c r="E269" s="67"/>
      <c r="F269" s="67"/>
      <c r="G269" s="67"/>
      <c r="H269" s="68">
        <f>SUM(H265:H268)</f>
        <v>100000</v>
      </c>
      <c r="I269" s="130"/>
    </row>
    <row r="270" spans="1:9" ht="15.95" customHeight="1" x14ac:dyDescent="0.25">
      <c r="A270" s="169" t="s">
        <v>268</v>
      </c>
      <c r="B270" s="46" t="str">
        <f>_xlfn.XLOOKUP($A270,Tarieven!A:A,Tarieven!B:B,"---",0,)</f>
        <v xml:space="preserve">Uitvoeringskosten (van subtotaal A) </v>
      </c>
      <c r="C270" s="80"/>
      <c r="D270" s="34" t="str" cm="1">
        <f t="array" ref="D270:E270">_xlfn.XLOOKUP($A270,Tarieven!A:A,Tarieven!C:D,"---",0,)</f>
        <v>*</v>
      </c>
      <c r="E270" s="13" t="str">
        <v>%</v>
      </c>
      <c r="F270" s="13"/>
      <c r="G270" s="159">
        <v>0</v>
      </c>
      <c r="H270" s="47">
        <f>IF($G270="","",IF($G270="---","---",$H$269*$G270))</f>
        <v>0</v>
      </c>
      <c r="I270" s="130"/>
    </row>
    <row r="271" spans="1:9" ht="15.95" customHeight="1" x14ac:dyDescent="0.25">
      <c r="A271" s="169" t="s">
        <v>269</v>
      </c>
      <c r="B271" s="46" t="str">
        <f>_xlfn.XLOOKUP($A271,Tarieven!A:A,Tarieven!B:B,"---",0,)</f>
        <v xml:space="preserve">Algemene kosten (van subtotaal A) </v>
      </c>
      <c r="C271" s="80"/>
      <c r="D271" s="34" t="str" cm="1">
        <f t="array" ref="D271:E271">_xlfn.XLOOKUP($A271,Tarieven!A:A,Tarieven!C:D,"---",0,)</f>
        <v>*</v>
      </c>
      <c r="E271" s="13" t="str">
        <v>%</v>
      </c>
      <c r="F271" s="13"/>
      <c r="G271" s="159">
        <v>0</v>
      </c>
      <c r="H271" s="47">
        <f t="shared" ref="H271:H273" si="159">IF($G271="","",IF($G271="---","---",$H$269*$G271))</f>
        <v>0</v>
      </c>
      <c r="I271" s="130"/>
    </row>
    <row r="272" spans="1:9" ht="15.95" customHeight="1" x14ac:dyDescent="0.25">
      <c r="A272" s="169" t="s">
        <v>270</v>
      </c>
      <c r="B272" s="46" t="str">
        <f>_xlfn.XLOOKUP($A272,Tarieven!A:A,Tarieven!B:B,"---",0,)</f>
        <v>Winst (van subtotaal A)</v>
      </c>
      <c r="C272" s="80"/>
      <c r="D272" s="34" t="str" cm="1">
        <f t="array" ref="D272:E272">_xlfn.XLOOKUP($A272,Tarieven!A:A,Tarieven!C:D,"---",0,)</f>
        <v>*</v>
      </c>
      <c r="E272" s="13" t="str">
        <v>%</v>
      </c>
      <c r="F272" s="13"/>
      <c r="G272" s="159">
        <v>0</v>
      </c>
      <c r="H272" s="47">
        <f t="shared" si="159"/>
        <v>0</v>
      </c>
      <c r="I272" s="130"/>
    </row>
    <row r="273" spans="1:9" ht="15.95" customHeight="1" thickBot="1" x14ac:dyDescent="0.3">
      <c r="A273" s="169" t="s">
        <v>271</v>
      </c>
      <c r="B273" s="46" t="str">
        <f>_xlfn.XLOOKUP($A273,Tarieven!A:A,Tarieven!B:B,"---",0,)</f>
        <v xml:space="preserve">Risico (van subtotaal A) </v>
      </c>
      <c r="C273" s="80"/>
      <c r="D273" s="34" t="str" cm="1">
        <f t="array" ref="D273:E273">_xlfn.XLOOKUP($A273,Tarieven!A:A,Tarieven!C:D,"---",0,)</f>
        <v>*</v>
      </c>
      <c r="E273" s="13" t="str">
        <v>%</v>
      </c>
      <c r="F273" s="13"/>
      <c r="G273" s="159">
        <v>0</v>
      </c>
      <c r="H273" s="47">
        <f t="shared" si="159"/>
        <v>0</v>
      </c>
      <c r="I273" s="130"/>
    </row>
    <row r="274" spans="1:9" ht="15.95" customHeight="1" thickTop="1" thickBot="1" x14ac:dyDescent="0.25">
      <c r="A274" s="8" t="s">
        <v>7</v>
      </c>
      <c r="B274" s="9"/>
      <c r="C274" s="9"/>
      <c r="D274" s="9"/>
      <c r="E274" s="9"/>
      <c r="F274" s="9"/>
      <c r="G274" s="9"/>
      <c r="H274" s="23">
        <f>SUM(H269:H273)</f>
        <v>100000</v>
      </c>
      <c r="I274" s="130"/>
    </row>
    <row r="275" spans="1:9" ht="15.95" customHeight="1" thickBot="1" x14ac:dyDescent="0.3">
      <c r="A275" s="3"/>
      <c r="B275" s="10"/>
      <c r="C275" s="10"/>
      <c r="D275" s="10"/>
      <c r="E275" s="10"/>
      <c r="F275" s="170"/>
      <c r="G275" s="53"/>
      <c r="H275" s="1"/>
      <c r="I275" s="130"/>
    </row>
    <row r="276" spans="1:9" ht="15.95" customHeight="1" thickTop="1" thickBot="1" x14ac:dyDescent="0.25">
      <c r="A276" s="6" t="s">
        <v>3</v>
      </c>
      <c r="B276" s="2"/>
      <c r="C276" s="2"/>
      <c r="D276" s="2"/>
      <c r="E276" s="2"/>
      <c r="F276" s="2"/>
      <c r="G276" s="22"/>
      <c r="H276" s="7">
        <f>SUM(H274:H275)</f>
        <v>100000</v>
      </c>
      <c r="I276" s="130"/>
    </row>
    <row r="277" spans="1:9" ht="15.95" customHeight="1" thickBot="1" x14ac:dyDescent="0.3">
      <c r="B277" s="122"/>
      <c r="C277" s="122"/>
      <c r="D277" s="122"/>
      <c r="E277" s="122"/>
      <c r="F277" s="122"/>
      <c r="G277" s="123"/>
      <c r="H277" s="123"/>
      <c r="I277" s="130"/>
    </row>
    <row r="278" spans="1:9" ht="12.75" x14ac:dyDescent="0.25">
      <c r="A278" s="124" t="s">
        <v>4</v>
      </c>
      <c r="B278" s="125"/>
      <c r="C278" s="125"/>
      <c r="D278" s="125"/>
      <c r="E278" s="125"/>
      <c r="F278" s="125"/>
      <c r="G278" s="125"/>
      <c r="H278" s="126"/>
      <c r="I278" s="130"/>
    </row>
    <row r="279" spans="1:9" ht="99.95" customHeight="1" thickBot="1" x14ac:dyDescent="0.3">
      <c r="A279" s="171" t="s">
        <v>5</v>
      </c>
      <c r="B279" s="172"/>
      <c r="C279" s="172"/>
      <c r="D279" s="172"/>
      <c r="E279" s="172"/>
      <c r="F279" s="173"/>
      <c r="G279" s="133" t="s">
        <v>6</v>
      </c>
      <c r="H279" s="134"/>
      <c r="I279" s="130"/>
    </row>
  </sheetData>
  <sheetProtection algorithmName="SHA-512" hashValue="Q3qnycsvgVW2s+y5SULdsTSIw+UlLkG58/cxE/L6DdSQ2dUp5XQ4b4zMtBnmNo584WSF0eoWFwKCaNmmwOI1eA==" saltValue="Ov5eymOMZIFGE2Y3fn7kDQ==" spinCount="100000" sheet="1" objects="1" scenarios="1"/>
  <phoneticPr fontId="12" type="noConversion"/>
  <conditionalFormatting sqref="F1:F1048576">
    <cfRule type="cellIs" dxfId="7" priority="248" stopIfTrue="1" operator="equal">
      <formula>0</formula>
    </cfRule>
  </conditionalFormatting>
  <conditionalFormatting sqref="A1:C1048576">
    <cfRule type="expression" dxfId="6" priority="19" stopIfTrue="1">
      <formula>$I1="h"</formula>
    </cfRule>
  </conditionalFormatting>
  <conditionalFormatting sqref="D1:I1048576">
    <cfRule type="expression" dxfId="5" priority="24" stopIfTrue="1">
      <formula>$I1="h"</formula>
    </cfRule>
  </conditionalFormatting>
  <conditionalFormatting sqref="D1:D1048576">
    <cfRule type="cellIs" dxfId="4" priority="29" stopIfTrue="1" operator="equal">
      <formula>"VAR."</formula>
    </cfRule>
  </conditionalFormatting>
  <conditionalFormatting sqref="A1:I1048576">
    <cfRule type="expression" dxfId="3" priority="18" stopIfTrue="1">
      <formula>$I1="x"</formula>
    </cfRule>
    <cfRule type="cellIs" dxfId="2" priority="255" stopIfTrue="1" operator="equal">
      <formula>0</formula>
    </cfRule>
    <cfRule type="expression" dxfId="1" priority="256" stopIfTrue="1">
      <formula>$D1=0</formula>
    </cfRule>
  </conditionalFormatting>
  <conditionalFormatting sqref="G1:G1048576">
    <cfRule type="cellIs" dxfId="0" priority="1" operator="equal">
      <formula>0</formula>
    </cfRule>
  </conditionalFormatting>
  <dataValidations count="1">
    <dataValidation type="list" allowBlank="1" showInputMessage="1" showErrorMessage="1" sqref="E270:E273 E245:E261" xr:uid="{BDDBCB61-21EE-4DB1-87E9-DF4B80E8560B}">
      <formula1>"EUR,m1,m2,m3,stk,Pers.,-,%"</formula1>
    </dataValidation>
  </dataValidations>
  <pageMargins left="0.59055118110236227" right="0.51181102362204722" top="1.4173228346456694" bottom="1.3779527559055118" header="0.31496062992125984" footer="0.31496062992125984"/>
  <pageSetup paperSize="9" scale="46" fitToHeight="0" orientation="portrait" r:id="rId1"/>
  <headerFooter scaleWithDoc="0">
    <oddHeader xml:space="preserve">&amp;R&amp;G
</oddHeader>
    <oddFooter>&amp;R&amp;7©2024 Ingenieursbureau Westenberg B.V.     Pagina: &amp;P van &amp;N
Documentnr.: Hfd.148-013
Opgesteld door: S. Hulleman
Gecontroleerd door: B. Hoogma
Datum: 22-04-24
Status: Definitief
Versie: 3</oddFooter>
  </headerFooter>
  <rowBreaks count="1" manualBreakCount="1">
    <brk id="263" max="7" man="1"/>
  </rowBreaks>
  <ignoredErrors>
    <ignoredError sqref="G4:G5" unlockedFormula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8 D A A B Q S w M E F A A C A A g A 6 I p Y V H U o f X a k A A A A 9 g A A A B I A H A B D b 2 5 m a W c v U G F j a 2 F n Z S 5 4 b W w g o h g A K K A U A A A A A A A A A A A A A A A A A A A A A A A A A A A A h Y 9 B D o I w F E S v Q r q n L W i M I Z + y c A v G x M S 4 b W q F R v g Y W i x 3 c + G R v I I Y R d 2 5 n D d v M X O / 3 i A b m j q 4 6 M 6 a F l M S U U 4 C j a o 9 G C x T 0 r t j u C S Z g I 1 U J 1 n q Y J T R J o M 9 p K R y 7 p w w 5 r 2 n f k b b r m Q x 5 x H b F / l W V b q R 5 C O b / 3 J o 0 D q J S h M B u 9 c Y E d O I c 7 q Y j 5 u A T R A K g 1 8 h H r t n + w N h 1 d e u 7 7 T A O l z n w K Y I 7 P 1 B P A B Q S w M E F A A C A A g A 6 I p Y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i K W F S m 7 0 W w u Q A A A E I B A A A T A B w A R m 9 y b X V s Y X M v U 2 V j d G l v b j E u b S C i G A A o o B Q A A A A A A A A A A A A A A A A A A A A A A A A A A A B 1 j 0 0 L g k A Q h u + C / 2 H Y L g Y i a B 8 X 8 Z J 0 C r o k d B A P W 0 1 m r j u x r p S J / 7 0 V O 3 S w u Q w 8 P O 8 M b 4 1 n X Z C E w 7 j 9 0 L Z s q 7 5 x h R d I + A l F A B E I 1 L Y F Z j b K q B F s X 2 c U X t w o h V I f S Z U n o t K Z d + m e V x i x M c e y P o 1 J a q N k 7 h i f s a R 9 I O T 4 L O 7 v I r 8 w c 8 v I A r 1 E c V l f S V U x i a a S g 1 Y 7 w z e 3 6 9 i O B F U + c 0 E P a S 7 b 3 o U v D S b p Y p I u J + l q k q 5 / a T + 3 r U L + q R B + A F B L A Q I t A B Q A A g A I A O i K W F R 1 K H 1 2 p A A A A P Y A A A A S A A A A A A A A A A A A A A A A A A A A A A B D b 2 5 m a W c v U G F j a 2 F n Z S 5 4 b W x Q S w E C L Q A U A A I A C A D o i l h U D 8 r p q 6 Q A A A D p A A A A E w A A A A A A A A A A A A A A A A D w A A A A W 0 N v b n R l b n R f V H l w Z X N d L n h t b F B L A Q I t A B Q A A g A I A O i K W F S m 7 0 W w u Q A A A E I B A A A T A A A A A A A A A A A A A A A A A O E B A A B G b 3 J t d W x h c y 9 T Z W N 0 a W 9 u M S 5 t U E s F B g A A A A A D A A M A w g A A A O c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Q K A A A A A A A A U g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Z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y N F Q x M j o z M D o z M C 4 z M D M 5 O T A 5 W i I g L z 4 8 R W 5 0 c n k g V H l w Z T 0 i R m l s b E N v b H V t b l R 5 c G V z I i B W Y W x 1 Z T 0 i c 0 F B Q U F B Q U F B I i A v P j x F b n R y e S B U e X B l P S J G a W x s Q 2 9 s d W 1 u T m F t Z X M i I F Z h b H V l P S J z W y Z x d W 9 0 O 0 t v b G 9 t M S Z x d W 9 0 O y w m c X V v d D t L b 2 x v b T I m c X V v d D s s J n F 1 b 3 Q 7 S 2 9 s b 2 0 z J n F 1 b 3 Q 7 L C Z x d W 9 0 O 0 t v b G 9 t N C Z x d W 9 0 O y w m c X V v d D t L b 2 x v b T U m c X V v d D s s J n F 1 b 3 Q 7 S 2 9 s b 2 0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w y L 0 F 1 d G 9 S Z W 1 v d m V k Q 2 9 s d W 1 u c z E u e 0 t v b G 9 t M S w w f S Z x d W 9 0 O y w m c X V v d D t T Z W N 0 a W 9 u M S 9 U Y W J l b D I v Q X V 0 b 1 J l b W 9 2 Z W R D b 2 x 1 b W 5 z M S 5 7 S 2 9 s b 2 0 y L D F 9 J n F 1 b 3 Q 7 L C Z x d W 9 0 O 1 N l Y 3 R p b 2 4 x L 1 R h Y m V s M i 9 B d X R v U m V t b 3 Z l Z E N v b H V t b n M x L n t L b 2 x v b T M s M n 0 m c X V v d D s s J n F 1 b 3 Q 7 U 2 V j d G l v b j E v V G F i Z W w y L 0 F 1 d G 9 S Z W 1 v d m V k Q 2 9 s d W 1 u c z E u e 0 t v b G 9 t N C w z f S Z x d W 9 0 O y w m c X V v d D t T Z W N 0 a W 9 u M S 9 U Y W J l b D I v Q X V 0 b 1 J l b W 9 2 Z W R D b 2 x 1 b W 5 z M S 5 7 S 2 9 s b 2 0 1 L D R 9 J n F 1 b 3 Q 7 L C Z x d W 9 0 O 1 N l Y 3 R p b 2 4 x L 1 R h Y m V s M i 9 B d X R v U m V t b 3 Z l Z E N v b H V t b n M x L n t L b 2 x v b T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Z W w y L 0 F 1 d G 9 S Z W 1 v d m V k Q 2 9 s d W 1 u c z E u e 0 t v b G 9 t M S w w f S Z x d W 9 0 O y w m c X V v d D t T Z W N 0 a W 9 u M S 9 U Y W J l b D I v Q X V 0 b 1 J l b W 9 2 Z W R D b 2 x 1 b W 5 z M S 5 7 S 2 9 s b 2 0 y L D F 9 J n F 1 b 3 Q 7 L C Z x d W 9 0 O 1 N l Y 3 R p b 2 4 x L 1 R h Y m V s M i 9 B d X R v U m V t b 3 Z l Z E N v b H V t b n M x L n t L b 2 x v b T M s M n 0 m c X V v d D s s J n F 1 b 3 Q 7 U 2 V j d G l v b j E v V G F i Z W w y L 0 F 1 d G 9 S Z W 1 v d m V k Q 2 9 s d W 1 u c z E u e 0 t v b G 9 t N C w z f S Z x d W 9 0 O y w m c X V v d D t T Z W N 0 a W 9 u M S 9 U Y W J l b D I v Q X V 0 b 1 J l b W 9 2 Z W R D b 2 x 1 b W 5 z M S 5 7 S 2 9 s b 2 0 1 L D R 9 J n F 1 b 3 Q 7 L C Z x d W 9 0 O 1 N l Y 3 R p b 2 4 x L 1 R h Y m V s M i 9 B d X R v U m V t b 3 Z l Z E N v b H V t b n M x L n t L b 2 x v b T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M i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y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S l 3 P u p S E V 0 W + H / S F 1 9 g l u A A A A A A C A A A A A A A D Z g A A w A A A A B A A A A A 6 y C r 5 V o a c E t l S r l a P g u F u A A A A A A S A A A C g A A A A E A A A A J j s 2 S 8 O R N t s U g A R R Z u 7 L T p Q A A A A + W 3 2 O G Q + o p a n w k t 7 i y / / 5 s T 3 J a i K S W x y D G H L f M z P E E s G N p n Q L 9 G 9 U o 3 v k n + 7 7 L h f z q n B / 2 K w K S x z N Y 4 T R k J 2 g M E T 7 h M C 0 0 E Q d R E a I S e j k Z 8 U A A A A Q 3 V V D T g 0 L 0 W t e R V i f 3 + 2 7 O Y K z o Y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12CBA47D5644C976CA6A51E693BA1" ma:contentTypeVersion="18" ma:contentTypeDescription="Een nieuw document maken." ma:contentTypeScope="" ma:versionID="07a3374b22543998f81c385f0d996cd9">
  <xsd:schema xmlns:xsd="http://www.w3.org/2001/XMLSchema" xmlns:xs="http://www.w3.org/2001/XMLSchema" xmlns:p="http://schemas.microsoft.com/office/2006/metadata/properties" xmlns:ns3="5fd11253-f4da-4979-a167-5e2cb563744f" xmlns:ns4="ee599859-8d0d-44cf-b676-191704123c18" targetNamespace="http://schemas.microsoft.com/office/2006/metadata/properties" ma:root="true" ma:fieldsID="6882e2b5f4f6c5168b1c0befda670f72" ns3:_="" ns4:_="">
    <xsd:import namespace="5fd11253-f4da-4979-a167-5e2cb563744f"/>
    <xsd:import namespace="ee599859-8d0d-44cf-b676-191704123c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11253-f4da-4979-a167-5e2cb563744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99859-8d0d-44cf-b676-191704123c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e599859-8d0d-44cf-b676-191704123c18" xsi:nil="true"/>
  </documentManagement>
</p:properties>
</file>

<file path=customXml/itemProps1.xml><?xml version="1.0" encoding="utf-8"?>
<ds:datastoreItem xmlns:ds="http://schemas.openxmlformats.org/officeDocument/2006/customXml" ds:itemID="{B28CFFE1-6279-48D6-87CD-5CFD6F47D0E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442AD58-C331-4EAF-9ECB-798C371CB0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11253-f4da-4979-a167-5e2cb563744f"/>
    <ds:schemaRef ds:uri="ee599859-8d0d-44cf-b676-191704123c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83A783-FC3C-49C7-8839-96C6EB6994B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FA19C81-0E62-4AB4-BD08-172045F8C24A}">
  <ds:schemaRefs>
    <ds:schemaRef ds:uri="http://purl.org/dc/elements/1.1/"/>
    <ds:schemaRef ds:uri="http://schemas.microsoft.com/office/2006/metadata/properties"/>
    <ds:schemaRef ds:uri="http://purl.org/dc/terms/"/>
    <ds:schemaRef ds:uri="ee599859-8d0d-44cf-b676-191704123c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fd11253-f4da-4979-a167-5e2cb563744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15</vt:i4>
      </vt:variant>
    </vt:vector>
  </HeadingPairs>
  <TitlesOfParts>
    <vt:vector size="18" baseType="lpstr">
      <vt:lpstr>inhoudsopgave</vt:lpstr>
      <vt:lpstr>Tarieven</vt:lpstr>
      <vt:lpstr>WERKZAAMHEDEN 2024-2028</vt:lpstr>
      <vt:lpstr>_1e_Inschrijver</vt:lpstr>
      <vt:lpstr>_2e_Inschrijver</vt:lpstr>
      <vt:lpstr>_3e_Inschrijver</vt:lpstr>
      <vt:lpstr>_4e_Inschrijver</vt:lpstr>
      <vt:lpstr>_5e_Inschrijver</vt:lpstr>
      <vt:lpstr>Tarieven!_Toc66960495</vt:lpstr>
      <vt:lpstr>Tarieven!_Toc66960510</vt:lpstr>
      <vt:lpstr>Tarieven!_Toc66960512</vt:lpstr>
      <vt:lpstr>Tarieven!_Toc66960534</vt:lpstr>
      <vt:lpstr>Tarieven!_Toc66960535</vt:lpstr>
      <vt:lpstr>Tarieven!Afdrukbereik</vt:lpstr>
      <vt:lpstr>'WERKZAAMHEDEN 2024-2028'!Afdrukbereik</vt:lpstr>
      <vt:lpstr>Behorende_bij_het_inschrijvingsbiljet</vt:lpstr>
      <vt:lpstr>Specificatie_van_de_inschrijfsom_bestek</vt:lpstr>
      <vt:lpstr>'WERKZAAMHEDEN 2024-2028'!TOTAAL_WERKZAAMHEDEN_€</vt:lpstr>
    </vt:vector>
  </TitlesOfParts>
  <Company>Ingenieursbureau Westenberg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Hulleman</dc:creator>
  <cp:lastModifiedBy>Willemsen, Linda</cp:lastModifiedBy>
  <cp:lastPrinted>2024-06-12T15:18:07Z</cp:lastPrinted>
  <dcterms:created xsi:type="dcterms:W3CDTF">2015-02-27T10:37:30Z</dcterms:created>
  <dcterms:modified xsi:type="dcterms:W3CDTF">2024-06-12T15:28:58Z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0x010100C5412CBA47D5644C976CA6A51E693BA1</vt:lpwstr>
  </property>
</Properties>
</file>