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cd\Vuurtorens\Bouwteam en Aannemer renovatie vuurtorens\04 Schouw en Nota van Inlichtingen\Nota van Inlichtingen\NvI 1\"/>
    </mc:Choice>
  </mc:AlternateContent>
  <bookViews>
    <workbookView xWindow="0" yWindow="0" windowWidth="22400" windowHeight="8880" tabRatio="751"/>
  </bookViews>
  <sheets>
    <sheet name="Totaal prijsinvulformulier" sheetId="6" r:id="rId1"/>
  </sheets>
  <definedNames>
    <definedName name="_xlnm.Print_Area" localSheetId="0">'Totaal prijsinvulformulier'!$A$1:$X$111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7" i="6" l="1"/>
  <c r="E85" i="6"/>
  <c r="E51" i="6"/>
  <c r="E49" i="6"/>
  <c r="E78" i="6"/>
  <c r="E79" i="6"/>
  <c r="E80" i="6"/>
  <c r="E81" i="6"/>
  <c r="E82" i="6"/>
  <c r="E83" i="6"/>
  <c r="E77" i="6"/>
  <c r="E76" i="6"/>
  <c r="E75" i="6"/>
  <c r="E74" i="6"/>
  <c r="E73" i="6"/>
  <c r="E72" i="6"/>
  <c r="E71" i="6"/>
  <c r="E70" i="6"/>
  <c r="E69" i="6"/>
  <c r="E68" i="6"/>
  <c r="E67" i="6"/>
  <c r="E66" i="6"/>
  <c r="E65" i="6"/>
  <c r="E64" i="6"/>
  <c r="E63" i="6"/>
  <c r="E62" i="6"/>
  <c r="E61" i="6"/>
  <c r="E60" i="6"/>
  <c r="E59" i="6"/>
  <c r="E58" i="6"/>
  <c r="E29" i="6"/>
  <c r="E30" i="6"/>
  <c r="E31" i="6"/>
  <c r="E32" i="6"/>
  <c r="E33" i="6"/>
  <c r="E34" i="6"/>
  <c r="E35" i="6"/>
  <c r="E36" i="6"/>
  <c r="E37" i="6"/>
  <c r="E38" i="6"/>
  <c r="E39" i="6"/>
  <c r="E40" i="6"/>
  <c r="E41" i="6"/>
  <c r="E42" i="6"/>
  <c r="E43" i="6"/>
  <c r="E44" i="6"/>
  <c r="E45" i="6"/>
  <c r="E46" i="6"/>
  <c r="E47" i="6"/>
  <c r="E28" i="6"/>
  <c r="E84" i="6" l="1"/>
  <c r="E48" i="6" l="1"/>
  <c r="E50" i="6" s="1"/>
  <c r="E52" i="6" s="1"/>
  <c r="E53" i="6" s="1"/>
  <c r="E93" i="6" s="1"/>
  <c r="E86" i="6"/>
  <c r="E88" i="6" l="1"/>
  <c r="E89" i="6" s="1"/>
  <c r="E94" i="6" s="1"/>
  <c r="E96" i="6" s="1"/>
  <c r="C110" i="6" l="1"/>
  <c r="E97" i="6"/>
</calcChain>
</file>

<file path=xl/sharedStrings.xml><?xml version="1.0" encoding="utf-8"?>
<sst xmlns="http://schemas.openxmlformats.org/spreadsheetml/2006/main" count="156" uniqueCount="129">
  <si>
    <t xml:space="preserve">Versie: </t>
  </si>
  <si>
    <t xml:space="preserve">Datum: </t>
  </si>
  <si>
    <t>Naam bedrijf</t>
  </si>
  <si>
    <t>:</t>
  </si>
  <si>
    <t>Vestigingsadres</t>
  </si>
  <si>
    <t>Contactpersoon met telefoonnummer</t>
  </si>
  <si>
    <t>Gemachtigde naam</t>
  </si>
  <si>
    <t>A</t>
  </si>
  <si>
    <t xml:space="preserve">De functies en fictieve aantallen zijn door Opdrachtgever aangegeven, Inschrijver moet alle rode vlakken invullen. </t>
  </si>
  <si>
    <t>B</t>
  </si>
  <si>
    <t>Indien een functie niet vanuit de eigen organisatie kan worden aangeboden dient een uurtarief ingevuld te worden waarvoor de inschrijver deze kan aanbieden van uit een andere organisatie.</t>
  </si>
  <si>
    <t>C</t>
  </si>
  <si>
    <t xml:space="preserve">De aantallen zijn door de Opdrachtgever opgegeven en zijn fictieve aantallen, er kunnen dus géén rechten aan verbonden worden. </t>
  </si>
  <si>
    <t>D</t>
  </si>
  <si>
    <t xml:space="preserve">De uurtarieven dient de Inschrijver in te vullen per functie. Deze uurtarieven zullen (geindexeerd) gehanteerd worden in de bouwteamfase en de realisatiefase </t>
  </si>
  <si>
    <t>E</t>
  </si>
  <si>
    <t>F</t>
  </si>
  <si>
    <t>Indien een correct uurloon is ingevuld wordt de cel groen. Het tarief kan tijdens het invullen gecorrigeerd/gewijzigd worden door Inschrijver.</t>
  </si>
  <si>
    <t>G</t>
  </si>
  <si>
    <t xml:space="preserve">De opslagen voor Algemene kosten en Winst worden door Inschrijver opgegeven in percentages. Deze percentages worden ook gehandeerd in de bouwteamfase en realisatie voor regulier werk én meer/minder werk. </t>
  </si>
  <si>
    <t>H</t>
  </si>
  <si>
    <t xml:space="preserve">Voor risico is in deze inschrijfstaat geen percentage opgenomen de risico's zullen tijdens de bouwteamfase worden geinventariseerd en nadere afspraken gemaakt over de verrekening. </t>
  </si>
  <si>
    <t>I</t>
  </si>
  <si>
    <t>J</t>
  </si>
  <si>
    <t xml:space="preserve">Het automatisch berekende totaal inschrijfsom telt mee in de beoordeling. </t>
  </si>
  <si>
    <t>K</t>
  </si>
  <si>
    <t>De uurtarieven zijn exclusief materieel, materiaal, leveranties en onderaanneming.</t>
  </si>
  <si>
    <t>Uurtarief per functionaris voor bouwteamfase</t>
  </si>
  <si>
    <t>Uren (fictief)</t>
  </si>
  <si>
    <t>Tarief/uur</t>
  </si>
  <si>
    <t xml:space="preserve">Fictief sub totaal </t>
  </si>
  <si>
    <t>minimum</t>
  </si>
  <si>
    <t>maximum</t>
  </si>
  <si>
    <t>Projectleider (min. 10 jaar ervaring)</t>
  </si>
  <si>
    <t>Assisent Projectleider</t>
  </si>
  <si>
    <t>Senior werkvoorbereider (min. 10 jaar ervaring)</t>
  </si>
  <si>
    <t>Junior werkvoorbereider</t>
  </si>
  <si>
    <t>Senior calculator (min. 10 jaar ervaring)</t>
  </si>
  <si>
    <t>Junior calculator</t>
  </si>
  <si>
    <t>Senior adviseur (op overig vakgebied) (min. 10 jaar ervaring)</t>
  </si>
  <si>
    <t>Junior adviseur (op overig vakgebied)</t>
  </si>
  <si>
    <t>Senior elektricien op afroep (min. 5 jaar ervaring)</t>
  </si>
  <si>
    <t>Junior elekticien op afroep</t>
  </si>
  <si>
    <t>Senior timmerman op afroep (min. 5 jaar ervaring)</t>
  </si>
  <si>
    <t>Junior timmerman op afroep</t>
  </si>
  <si>
    <t>Senior loodgieter op afroep (min. 5 jaar ervaring)</t>
  </si>
  <si>
    <t>Junior loodgieter op afroep</t>
  </si>
  <si>
    <t>Senior metaalbewerker op afroep (min. 5 jaar ervaring)</t>
  </si>
  <si>
    <t>Junior metaalbewerker op afroep</t>
  </si>
  <si>
    <t>Senior schilder op afroep (min. 5 jaar ervaring)</t>
  </si>
  <si>
    <t>Junior schilder op afroep</t>
  </si>
  <si>
    <t>(A) 
zonder 
opslagen</t>
  </si>
  <si>
    <t>Algemene kosten bouwteamfase in procenten</t>
  </si>
  <si>
    <t>van (A)</t>
  </si>
  <si>
    <t>Fictief subtotaal bouwteamfase inclusief Algemene kosten</t>
  </si>
  <si>
    <t>(B)</t>
  </si>
  <si>
    <t xml:space="preserve">Winst </t>
  </si>
  <si>
    <t>van (B)</t>
  </si>
  <si>
    <t>Fictief subtotaal bouwteamfase inclusief Algemene kosten en Winst</t>
  </si>
  <si>
    <t>(C)</t>
  </si>
  <si>
    <t xml:space="preserve">Fictief subtotaal Bouwteamfase </t>
  </si>
  <si>
    <t>(C)
inclusief
opslagen</t>
  </si>
  <si>
    <t>Uurtarieven Realisatiefase voor alle drie de vuurtorens  prijspeil juni 2024</t>
  </si>
  <si>
    <t>Bandbreedte uurloon</t>
  </si>
  <si>
    <t>Uurtarief per functionaris voor Realisatiefase</t>
  </si>
  <si>
    <t>Projectleider  (min. 10 jaar ervaring)</t>
  </si>
  <si>
    <t>Senior ontwerper (min. 10 jaar ervaring)</t>
  </si>
  <si>
    <t>Junior ontwerper</t>
  </si>
  <si>
    <t>Senior constructeur (min. 10 jaar ervaring)</t>
  </si>
  <si>
    <t>Junior constructeur</t>
  </si>
  <si>
    <t>Senior uitvoerder (min. 10 jaar ervaring)</t>
  </si>
  <si>
    <t>Junior uitvoerder</t>
  </si>
  <si>
    <t>Senior elektricien (min. 5 jaar ervaring)</t>
  </si>
  <si>
    <t>Junior elekticien</t>
  </si>
  <si>
    <t>Senior timmerman (min. 5 jaar ervaring)</t>
  </si>
  <si>
    <t>Junior timmerman</t>
  </si>
  <si>
    <t>Senior loodgieter (min. 5 jaar ervaring)</t>
  </si>
  <si>
    <t>Junior loodgieter</t>
  </si>
  <si>
    <t>Senior metaalbewerker (min. 5 jaar ervaring)</t>
  </si>
  <si>
    <t>Junior metaalbewerker</t>
  </si>
  <si>
    <t>Senior schilder (min. 5 jaar ervaring)</t>
  </si>
  <si>
    <t>Junior schilder</t>
  </si>
  <si>
    <t>Fictief subtotaal</t>
  </si>
  <si>
    <t>Algemene kosten realisatiefase in procenten</t>
  </si>
  <si>
    <t>Fictief subtotaal realisatiefase inclusief Algemene kosten</t>
  </si>
  <si>
    <t>(E)</t>
  </si>
  <si>
    <t>Fictief subtotaal realisatiefase inclusief Algemene kosten en Winst</t>
  </si>
  <si>
    <t>(F)</t>
  </si>
  <si>
    <t xml:space="preserve">Fictief subtotaal Realisatiefase </t>
  </si>
  <si>
    <t>(F)
inclusief
opslagen</t>
  </si>
  <si>
    <t>(C )</t>
  </si>
  <si>
    <t>(F )</t>
  </si>
  <si>
    <r>
      <rPr>
        <b/>
        <sz val="16"/>
        <color rgb="FF000000"/>
        <rFont val="Calibri"/>
      </rPr>
      <t xml:space="preserve">Fictieve Inschrijfsom </t>
    </r>
    <r>
      <rPr>
        <b/>
        <sz val="10"/>
        <color rgb="FF000000"/>
        <rFont val="Calibri"/>
      </rPr>
      <t>(op basis van deze waarde wordt het aantal punten bepaald)</t>
    </r>
  </si>
  <si>
    <t>Exclusief BTW</t>
  </si>
  <si>
    <t>(C+F)</t>
  </si>
  <si>
    <t>(G)</t>
  </si>
  <si>
    <t xml:space="preserve">Berekenmethode </t>
  </si>
  <si>
    <t xml:space="preserve">absolute gewogen factor methode </t>
  </si>
  <si>
    <t xml:space="preserve">Maximaal aantal punten </t>
  </si>
  <si>
    <t>(I)</t>
  </si>
  <si>
    <t>(J)</t>
  </si>
  <si>
    <t>(K)</t>
  </si>
  <si>
    <t>Formule</t>
  </si>
  <si>
    <t>-</t>
  </si>
  <si>
    <t>=</t>
  </si>
  <si>
    <t>Punten 
maximaal
   (I)</t>
  </si>
  <si>
    <t>*</t>
  </si>
  <si>
    <t>Aantal punten prijs inschrijver</t>
  </si>
  <si>
    <t>Punten</t>
  </si>
  <si>
    <t>Fictieve Inschrijf
prijs
   (G)</t>
  </si>
  <si>
    <t>Fictieve Prijs
minimaal
  (J)</t>
  </si>
  <si>
    <t>Fictieve Prijs
maximaal
  (K)</t>
  </si>
  <si>
    <t xml:space="preserve">Punten Fictieve Inschrijfprijs </t>
  </si>
  <si>
    <r>
      <t xml:space="preserve">Fictieve Inschrijfprijs minimaal </t>
    </r>
    <r>
      <rPr>
        <b/>
        <sz val="10"/>
        <color rgb="FF000000"/>
        <rFont val="Calibri"/>
      </rPr>
      <t>(fictieve uren x min. tarief en min. opslagen)</t>
    </r>
  </si>
  <si>
    <r>
      <t xml:space="preserve">Fictieve Inschrijfprijs maximaal </t>
    </r>
    <r>
      <rPr>
        <b/>
        <sz val="10"/>
        <color rgb="FF000000"/>
        <rFont val="Calibri"/>
      </rPr>
      <t>(fictieve uren x max. tarief en max. opslagen)</t>
    </r>
  </si>
  <si>
    <t xml:space="preserve">Deze inschrijfstaat bestaat uit functies, uurtarieven, aantallen uren en opslagen voor Algemene kosten en voor Winst. </t>
  </si>
  <si>
    <t>Bij inschrijving wordt zowel een Excel versie van het bestand als een PDF-versie van het bestand ingediend. Bij verschillen tussen deze versies is de PDF-versie leidend.</t>
  </si>
  <si>
    <t>hieronder gegevens invullen</t>
  </si>
  <si>
    <t xml:space="preserve">Indien een percentage correct binnen de bandbreedte is ingevuld wordt de cel groen. </t>
  </si>
  <si>
    <t xml:space="preserve">BIM-coördinator </t>
  </si>
  <si>
    <t>BIM-modelleur</t>
  </si>
  <si>
    <t xml:space="preserve">BIM-modelleur </t>
  </si>
  <si>
    <r>
      <t xml:space="preserve">De opgegeven uurtarieven zijn </t>
    </r>
    <r>
      <rPr>
        <b/>
        <sz val="10"/>
        <rFont val="Arial"/>
        <family val="2"/>
      </rPr>
      <t xml:space="preserve">exclusief BTW, </t>
    </r>
    <r>
      <rPr>
        <sz val="10"/>
        <rFont val="Arial"/>
        <family val="2"/>
      </rPr>
      <t>maar inclusief reis- en verblijfkosten, prijspeil juni 2024.</t>
    </r>
  </si>
  <si>
    <t>Bandbreedte (excl. Btw)</t>
  </si>
  <si>
    <t>Uurtarieven Bouwteamfase voor alle drie de vuurtorens prijspeil juni 2024 (excl. BTW)</t>
  </si>
  <si>
    <t>Fictief subtotaal uren</t>
  </si>
  <si>
    <t>Behorend bij inschrijvings- en beoordelingsdocument voor 'Groot Onderhoud 3 gietijzeren vuurtorens - Bouteamfase', RWS zaaknummer: 31190586</t>
  </si>
  <si>
    <t>Bijlage 3a: Prijsinvulformulier Groot Onderhoud 3 gietijzeren vuurtorens</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</si>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</sst>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0.0"/>
  </numFmts>
  <fonts count="30">
    <font>
      <sz val="11"/>
      <color theme="1"/>
      <name val="Calibri"/>
      <family val="2"/>
      <scheme val="minor"/>
    </font>
    <font>
      <sz val="10"/>
      <color theme="1"/>
      <name val="Calibri"/>
      <family val="2"/>
      <scheme val="minor"/>
    </font>
    <font>
      <sz val="11"/>
      <color theme="1"/>
      <name val="Arial"/>
      <family val="2"/>
    </font>
    <font>
      <sz val="10"/>
      <color theme="1"/>
      <name val="Arial"/>
      <family val="2"/>
    </font>
    <font>
      <sz val="10"/>
      <color rgb="FFFF0000"/>
      <name val="Arial"/>
      <family val="2"/>
    </font>
    <font>
      <i/>
      <sz val="10"/>
      <color theme="1"/>
      <name val="Arial"/>
      <family val="2"/>
    </font>
    <font>
      <b/>
      <sz val="10"/>
      <color theme="1"/>
      <name val="Arial"/>
      <family val="2"/>
    </font>
    <font>
      <sz val="11"/>
      <color theme="1"/>
      <name val="Calibri"/>
      <family val="2"/>
      <scheme val="minor"/>
    </font>
    <font>
      <b/>
      <sz val="11"/>
      <color theme="1"/>
      <name val="Calibri"/>
      <family val="2"/>
      <scheme val="minor"/>
    </font>
    <font>
      <sz val="11"/>
      <name val="Calibri"/>
      <family val="2"/>
      <scheme val="minor"/>
    </font>
    <font>
      <sz val="10"/>
      <name val="Arial"/>
      <family val="2"/>
    </font>
    <font>
      <b/>
      <sz val="10"/>
      <name val="Arial"/>
      <family val="2"/>
    </font>
    <font>
      <b/>
      <sz val="16"/>
      <color theme="1"/>
      <name val="Calibri"/>
      <family val="2"/>
      <scheme val="minor"/>
    </font>
    <font>
      <sz val="10"/>
      <name val="Calibri"/>
      <family val="2"/>
      <scheme val="minor"/>
    </font>
    <font>
      <sz val="20"/>
      <color theme="1"/>
      <name val="Calibri"/>
      <family val="2"/>
      <scheme val="minor"/>
    </font>
    <font>
      <sz val="26"/>
      <color theme="1"/>
      <name val="Calibri"/>
      <family val="2"/>
      <scheme val="minor"/>
    </font>
    <font>
      <b/>
      <sz val="10"/>
      <name val="Calibri"/>
      <family val="2"/>
      <scheme val="minor"/>
    </font>
    <font>
      <b/>
      <sz val="16"/>
      <color rgb="FF000000"/>
      <name val="Calibri"/>
    </font>
    <font>
      <b/>
      <sz val="10"/>
      <color rgb="FF000000"/>
      <name val="Calibri"/>
    </font>
    <font>
      <sz val="10"/>
      <color rgb="FF000000"/>
      <name val="Arial"/>
      <family val="2"/>
    </font>
    <font>
      <sz val="11"/>
      <color theme="1"/>
      <name val="Arial"/>
    </font>
    <font>
      <sz val="10"/>
      <color theme="1"/>
      <name val="Arial"/>
    </font>
    <font>
      <sz val="10"/>
      <color rgb="FFFF0000"/>
      <name val="Arial"/>
    </font>
    <font>
      <b/>
      <sz val="10"/>
      <color theme="1"/>
      <name val="Arial"/>
    </font>
    <font>
      <b/>
      <sz val="10"/>
      <name val="Arial"/>
    </font>
    <font>
      <sz val="10"/>
      <name val="Arial"/>
    </font>
    <font>
      <b/>
      <sz val="16"/>
      <color theme="1"/>
      <name val="Arial"/>
    </font>
    <font>
      <b/>
      <sz val="11"/>
      <color theme="1"/>
      <name val="Arial"/>
      <family val="2"/>
    </font>
    <font>
      <b/>
      <sz val="18"/>
      <color theme="1"/>
      <name val="Arial"/>
      <family val="2"/>
    </font>
    <font>
      <b/>
      <sz val="11"/>
      <color theme="1"/>
      <name val="Ariel"/>
    </font>
  </fonts>
  <fills count="7">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CCCC"/>
        <bgColor indexed="64"/>
      </patternFill>
    </fill>
    <fill>
      <patternFill patternType="solid">
        <fgColor theme="0" tint="-4.9989318521683403E-2"/>
        <bgColor indexed="64"/>
      </patternFill>
    </fill>
    <fill>
      <patternFill patternType="solid">
        <fgColor rgb="FF92D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3">
    <xf numFmtId="0" fontId="0" fillId="0" borderId="0"/>
    <xf numFmtId="9" fontId="7" fillId="0" borderId="0" applyFont="0" applyFill="0" applyBorder="0" applyAlignment="0" applyProtection="0"/>
    <xf numFmtId="44" fontId="7" fillId="0" borderId="0" applyFont="0" applyFill="0" applyBorder="0" applyAlignment="0" applyProtection="0"/>
  </cellStyleXfs>
  <cellXfs count="98">
    <xf numFmtId="0" fontId="0" fillId="0" borderId="0" xfId="0"/>
    <xf numFmtId="0" fontId="1" fillId="0" borderId="0" xfId="0" applyFont="1"/>
    <xf numFmtId="0" fontId="1" fillId="0" borderId="1" xfId="0" applyFont="1" applyBorder="1"/>
    <xf numFmtId="0" fontId="2" fillId="0" borderId="0" xfId="0" applyFont="1"/>
    <xf numFmtId="0" fontId="3" fillId="0" borderId="0" xfId="0" applyFont="1"/>
    <xf numFmtId="0" fontId="3" fillId="0" borderId="0" xfId="0" applyFont="1" applyAlignment="1">
      <alignment horizontal="right"/>
    </xf>
    <xf numFmtId="14" fontId="3" fillId="0" borderId="0" xfId="0" applyNumberFormat="1" applyFont="1"/>
    <xf numFmtId="0" fontId="4" fillId="0" borderId="0" xfId="0" applyFont="1"/>
    <xf numFmtId="0" fontId="5" fillId="0" borderId="0" xfId="0" applyFont="1"/>
    <xf numFmtId="0" fontId="3" fillId="0" borderId="1" xfId="0" applyFont="1" applyBorder="1"/>
    <xf numFmtId="14" fontId="4" fillId="0" borderId="0" xfId="0" applyNumberFormat="1" applyFont="1"/>
    <xf numFmtId="0" fontId="3" fillId="2" borderId="0" xfId="0" applyFont="1" applyFill="1"/>
    <xf numFmtId="0" fontId="4" fillId="2" borderId="0" xfId="0" applyFont="1" applyFill="1"/>
    <xf numFmtId="0" fontId="9" fillId="0" borderId="0" xfId="0" applyFont="1"/>
    <xf numFmtId="0" fontId="0" fillId="0" borderId="0" xfId="0" applyAlignment="1">
      <alignment horizontal="center"/>
    </xf>
    <xf numFmtId="0" fontId="13" fillId="0" borderId="0" xfId="0" applyFont="1"/>
    <xf numFmtId="0" fontId="10" fillId="0" borderId="0" xfId="0" applyFont="1"/>
    <xf numFmtId="0" fontId="0" fillId="0" borderId="1" xfId="0" applyBorder="1"/>
    <xf numFmtId="0" fontId="12" fillId="0" borderId="1" xfId="0" applyFont="1" applyBorder="1" applyAlignment="1">
      <alignment horizontal="right"/>
    </xf>
    <xf numFmtId="0" fontId="0" fillId="0" borderId="0" xfId="0" applyAlignment="1">
      <alignment horizontal="center" wrapText="1"/>
    </xf>
    <xf numFmtId="0" fontId="12" fillId="0" borderId="1" xfId="0" applyFont="1" applyBorder="1" applyAlignment="1">
      <alignment horizontal="right" vertical="top"/>
    </xf>
    <xf numFmtId="0" fontId="12" fillId="0" borderId="1" xfId="0" applyFont="1" applyBorder="1" applyAlignment="1">
      <alignment horizontal="left" vertical="top"/>
    </xf>
    <xf numFmtId="44" fontId="0" fillId="0" borderId="1" xfId="0" applyNumberFormat="1" applyBorder="1"/>
    <xf numFmtId="44" fontId="12" fillId="0" borderId="1" xfId="2" applyFont="1" applyBorder="1" applyAlignment="1">
      <alignment horizontal="right" vertical="top"/>
    </xf>
    <xf numFmtId="0" fontId="12" fillId="0" borderId="0" xfId="0" applyFont="1" applyAlignment="1">
      <alignment horizontal="left" vertical="top"/>
    </xf>
    <xf numFmtId="0" fontId="0" fillId="0" borderId="0" xfId="0" applyAlignment="1">
      <alignment horizontal="center" vertical="center"/>
    </xf>
    <xf numFmtId="0" fontId="0" fillId="0" borderId="2" xfId="0" applyBorder="1"/>
    <xf numFmtId="0" fontId="0" fillId="0" borderId="3" xfId="0" applyBorder="1"/>
    <xf numFmtId="0" fontId="0" fillId="0" borderId="3" xfId="0" applyBorder="1" applyAlignment="1">
      <alignment horizontal="center" wrapText="1"/>
    </xf>
    <xf numFmtId="0" fontId="15" fillId="0" borderId="3" xfId="0" applyFont="1" applyBorder="1" applyAlignment="1">
      <alignment horizontal="center" vertical="center"/>
    </xf>
    <xf numFmtId="0" fontId="0" fillId="0" borderId="4" xfId="0" applyBorder="1"/>
    <xf numFmtId="0" fontId="14" fillId="0" borderId="0" xfId="0" applyFont="1" applyAlignment="1">
      <alignment horizontal="center" vertical="center"/>
    </xf>
    <xf numFmtId="0" fontId="0" fillId="0" borderId="0" xfId="0" applyAlignment="1">
      <alignment horizontal="center" vertical="center" wrapText="1"/>
    </xf>
    <xf numFmtId="0" fontId="15" fillId="0" borderId="0" xfId="0" applyFont="1" applyAlignment="1">
      <alignment horizontal="center" vertical="center"/>
    </xf>
    <xf numFmtId="0" fontId="0" fillId="0" borderId="6" xfId="0" applyBorder="1" applyAlignment="1">
      <alignment horizontal="center" vertical="center" wrapText="1"/>
    </xf>
    <xf numFmtId="0" fontId="0" fillId="0" borderId="7" xfId="0" applyBorder="1"/>
    <xf numFmtId="0" fontId="0" fillId="0" borderId="8" xfId="0" applyBorder="1"/>
    <xf numFmtId="0" fontId="0" fillId="0" borderId="8" xfId="0" applyBorder="1" applyAlignment="1">
      <alignment horizontal="center" wrapText="1"/>
    </xf>
    <xf numFmtId="0" fontId="15" fillId="0" borderId="8" xfId="0" applyFont="1" applyBorder="1" applyAlignment="1">
      <alignment horizontal="center" vertical="center"/>
    </xf>
    <xf numFmtId="0" fontId="0" fillId="0" borderId="9" xfId="0" applyBorder="1"/>
    <xf numFmtId="44" fontId="10" fillId="3" borderId="1" xfId="0" applyNumberFormat="1" applyFont="1" applyFill="1" applyBorder="1"/>
    <xf numFmtId="9" fontId="0" fillId="3" borderId="0" xfId="1" applyFont="1" applyFill="1"/>
    <xf numFmtId="10" fontId="0" fillId="0" borderId="1" xfId="0" applyNumberFormat="1" applyBorder="1"/>
    <xf numFmtId="44" fontId="12" fillId="0" borderId="1" xfId="2" applyFont="1" applyFill="1" applyBorder="1"/>
    <xf numFmtId="0" fontId="10" fillId="0" borderId="1" xfId="0" applyFont="1" applyBorder="1"/>
    <xf numFmtId="14" fontId="3" fillId="0" borderId="10" xfId="0" applyNumberFormat="1" applyFont="1" applyBorder="1" applyAlignment="1">
      <alignment horizontal="center"/>
    </xf>
    <xf numFmtId="0" fontId="12" fillId="0" borderId="1" xfId="0" applyFont="1" applyBorder="1" applyAlignment="1">
      <alignment horizontal="center"/>
    </xf>
    <xf numFmtId="0" fontId="20" fillId="0" borderId="0" xfId="0" applyFont="1"/>
    <xf numFmtId="0" fontId="21" fillId="2" borderId="0" xfId="0" applyFont="1" applyFill="1"/>
    <xf numFmtId="0" fontId="22" fillId="2" borderId="0" xfId="0" applyFont="1" applyFill="1"/>
    <xf numFmtId="0" fontId="21" fillId="0" borderId="1" xfId="0" applyFont="1" applyBorder="1"/>
    <xf numFmtId="44" fontId="21" fillId="0" borderId="1" xfId="0" applyNumberFormat="1" applyFont="1" applyBorder="1"/>
    <xf numFmtId="44" fontId="25" fillId="3" borderId="1" xfId="0" applyNumberFormat="1" applyFont="1" applyFill="1" applyBorder="1"/>
    <xf numFmtId="0" fontId="20" fillId="0" borderId="1" xfId="0" applyFont="1" applyBorder="1"/>
    <xf numFmtId="44" fontId="26" fillId="0" borderId="1" xfId="2" applyFont="1" applyBorder="1" applyAlignment="1">
      <alignment horizontal="right" vertical="top"/>
    </xf>
    <xf numFmtId="0" fontId="20" fillId="0" borderId="0" xfId="0" applyFont="1" applyAlignment="1">
      <alignment horizontal="center" wrapText="1"/>
    </xf>
    <xf numFmtId="44" fontId="20" fillId="0" borderId="1" xfId="0" applyNumberFormat="1" applyFont="1" applyBorder="1"/>
    <xf numFmtId="9" fontId="20" fillId="3" borderId="0" xfId="1" applyFont="1" applyFill="1"/>
    <xf numFmtId="0" fontId="20" fillId="0" borderId="1" xfId="0" applyFont="1" applyBorder="1" applyAlignment="1">
      <alignment horizontal="right"/>
    </xf>
    <xf numFmtId="10" fontId="20" fillId="0" borderId="1" xfId="0" applyNumberFormat="1" applyFont="1" applyBorder="1"/>
    <xf numFmtId="0" fontId="20" fillId="0" borderId="0" xfId="0" applyFont="1" applyAlignment="1">
      <alignment horizontal="center"/>
    </xf>
    <xf numFmtId="44" fontId="26" fillId="0" borderId="1" xfId="0" applyNumberFormat="1" applyFont="1" applyBorder="1" applyAlignment="1">
      <alignment horizontal="right" vertical="top"/>
    </xf>
    <xf numFmtId="0" fontId="3" fillId="0" borderId="1" xfId="0" applyFont="1" applyBorder="1" applyAlignment="1">
      <alignment horizontal="right"/>
    </xf>
    <xf numFmtId="0" fontId="6" fillId="5" borderId="1" xfId="0" applyFont="1" applyFill="1" applyBorder="1"/>
    <xf numFmtId="0" fontId="11" fillId="5" borderId="1" xfId="0" applyFont="1" applyFill="1" applyBorder="1"/>
    <xf numFmtId="0" fontId="27" fillId="5" borderId="0" xfId="0" applyFont="1" applyFill="1"/>
    <xf numFmtId="0" fontId="8" fillId="5" borderId="0" xfId="0" applyFont="1" applyFill="1"/>
    <xf numFmtId="0" fontId="3" fillId="5" borderId="10" xfId="0" applyFont="1" applyFill="1" applyBorder="1" applyAlignment="1">
      <alignment horizontal="right" vertical="top"/>
    </xf>
    <xf numFmtId="0" fontId="23" fillId="5" borderId="1" xfId="0" applyFont="1" applyFill="1" applyBorder="1"/>
    <xf numFmtId="0" fontId="24" fillId="5" borderId="1" xfId="0" applyFont="1" applyFill="1" applyBorder="1"/>
    <xf numFmtId="0" fontId="21" fillId="5" borderId="1" xfId="0" applyFont="1" applyFill="1" applyBorder="1"/>
    <xf numFmtId="0" fontId="16" fillId="5" borderId="0" xfId="0" applyFont="1" applyFill="1" applyAlignment="1">
      <alignment horizontal="center"/>
    </xf>
    <xf numFmtId="0" fontId="11" fillId="5" borderId="0" xfId="0" applyFont="1" applyFill="1" applyAlignment="1">
      <alignment horizontal="center"/>
    </xf>
    <xf numFmtId="0" fontId="21" fillId="5" borderId="1" xfId="0" applyFont="1" applyFill="1" applyBorder="1" applyAlignment="1">
      <alignment horizontal="center"/>
    </xf>
    <xf numFmtId="0" fontId="27" fillId="2" borderId="0" xfId="0" applyFont="1" applyFill="1"/>
    <xf numFmtId="0" fontId="29" fillId="2" borderId="0" xfId="0" applyFont="1" applyFill="1"/>
    <xf numFmtId="0" fontId="3" fillId="0" borderId="1" xfId="0" applyFont="1" applyBorder="1" applyAlignment="1">
      <alignment horizontal="center"/>
    </xf>
    <xf numFmtId="0" fontId="3" fillId="5" borderId="1" xfId="0" applyFont="1" applyFill="1" applyBorder="1" applyAlignment="1">
      <alignment horizontal="center"/>
    </xf>
    <xf numFmtId="0" fontId="17" fillId="5" borderId="1" xfId="0" applyFont="1" applyFill="1" applyBorder="1" applyAlignment="1">
      <alignment horizontal="left" vertical="top" wrapText="1"/>
    </xf>
    <xf numFmtId="0" fontId="12" fillId="5" borderId="1" xfId="0" applyFont="1" applyFill="1" applyBorder="1" applyAlignment="1">
      <alignment horizontal="left" vertical="top"/>
    </xf>
    <xf numFmtId="0" fontId="12" fillId="5" borderId="5" xfId="0" applyFont="1" applyFill="1" applyBorder="1" applyAlignment="1">
      <alignment horizontal="center" vertical="center"/>
    </xf>
    <xf numFmtId="0" fontId="26" fillId="5" borderId="1" xfId="0" applyFont="1" applyFill="1" applyBorder="1" applyAlignment="1">
      <alignment horizontal="right" vertical="top"/>
    </xf>
    <xf numFmtId="0" fontId="10" fillId="0" borderId="0" xfId="0" applyFont="1" applyAlignment="1">
      <alignment horizontal="right"/>
    </xf>
    <xf numFmtId="14" fontId="10" fillId="0" borderId="0" xfId="0" applyNumberFormat="1" applyFont="1"/>
    <xf numFmtId="0" fontId="0" fillId="0" borderId="1" xfId="0" applyFill="1" applyBorder="1"/>
    <xf numFmtId="0" fontId="20" fillId="0" borderId="0" xfId="0" applyFont="1" applyFill="1"/>
    <xf numFmtId="44" fontId="20" fillId="0" borderId="0" xfId="0" applyNumberFormat="1" applyFont="1" applyFill="1"/>
    <xf numFmtId="0" fontId="0" fillId="0" borderId="0" xfId="0" applyFill="1"/>
    <xf numFmtId="44" fontId="0" fillId="0" borderId="0" xfId="0" applyNumberFormat="1" applyFill="1"/>
    <xf numFmtId="0" fontId="20" fillId="0" borderId="1" xfId="0" applyFont="1" applyFill="1" applyBorder="1"/>
    <xf numFmtId="44" fontId="25" fillId="4" borderId="1" xfId="0" applyNumberFormat="1" applyFont="1" applyFill="1" applyBorder="1" applyProtection="1">
      <protection locked="0"/>
    </xf>
    <xf numFmtId="10" fontId="20" fillId="4" borderId="1" xfId="1" applyNumberFormat="1" applyFont="1" applyFill="1" applyBorder="1" applyProtection="1">
      <protection locked="0"/>
    </xf>
    <xf numFmtId="44" fontId="12" fillId="6" borderId="1" xfId="2" applyFont="1" applyFill="1" applyBorder="1" applyAlignment="1">
      <alignment horizontal="right" vertical="top"/>
    </xf>
    <xf numFmtId="164" fontId="12" fillId="6" borderId="1" xfId="0" applyNumberFormat="1" applyFont="1" applyFill="1" applyBorder="1" applyAlignment="1">
      <alignment horizontal="right" vertical="top"/>
    </xf>
    <xf numFmtId="14" fontId="19" fillId="4" borderId="10" xfId="0" applyNumberFormat="1" applyFont="1" applyFill="1" applyBorder="1" applyAlignment="1" applyProtection="1">
      <alignment horizontal="left" vertical="top"/>
      <protection locked="0"/>
    </xf>
    <xf numFmtId="0" fontId="27" fillId="5" borderId="0" xfId="0" applyFont="1" applyFill="1" applyAlignment="1">
      <alignment horizontal="center"/>
    </xf>
    <xf numFmtId="14" fontId="6" fillId="5" borderId="11" xfId="0" applyNumberFormat="1" applyFont="1" applyFill="1" applyBorder="1" applyAlignment="1">
      <alignment horizontal="center"/>
    </xf>
    <xf numFmtId="0" fontId="28" fillId="5" borderId="0" xfId="0" applyFont="1" applyFill="1" applyAlignment="1">
      <alignment horizontal="center"/>
    </xf>
  </cellXfs>
  <cellStyles count="3">
    <cellStyle name="Procent" xfId="1" builtinId="5"/>
    <cellStyle name="Standaard" xfId="0" builtinId="0"/>
    <cellStyle name="Valuta" xfId="2" builtinId="4"/>
  </cellStyles>
  <dxfs count="6">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99</xdr:row>
      <xdr:rowOff>0</xdr:rowOff>
    </xdr:from>
    <xdr:to>
      <xdr:col>10</xdr:col>
      <xdr:colOff>596699</xdr:colOff>
      <xdr:row>100</xdr:row>
      <xdr:rowOff>114378</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982325" y="21307425"/>
          <a:ext cx="5068007" cy="552527"/>
        </a:xfrm>
        <a:prstGeom prst="rect">
          <a:avLst/>
        </a:prstGeom>
      </xdr:spPr>
    </xdr:pic>
    <xdr:clientData/>
  </xdr:twoCellAnchor>
  <xdr:twoCellAnchor>
    <xdr:from>
      <xdr:col>5</xdr:col>
      <xdr:colOff>28575</xdr:colOff>
      <xdr:row>105</xdr:row>
      <xdr:rowOff>314325</xdr:rowOff>
    </xdr:from>
    <xdr:to>
      <xdr:col>8</xdr:col>
      <xdr:colOff>9525</xdr:colOff>
      <xdr:row>105</xdr:row>
      <xdr:rowOff>323850</xdr:rowOff>
    </xdr:to>
    <xdr:cxnSp macro="">
      <xdr:nvCxnSpPr>
        <xdr:cNvPr id="4" name="Rechte verbindingslijn 3">
          <a:extLst>
            <a:ext uri="{FF2B5EF4-FFF2-40B4-BE49-F238E27FC236}">
              <a16:creationId xmlns:a16="http://schemas.microsoft.com/office/drawing/2014/main" id="{00000000-0008-0000-0000-000004000000}"/>
            </a:ext>
          </a:extLst>
        </xdr:cNvPr>
        <xdr:cNvCxnSpPr/>
      </xdr:nvCxnSpPr>
      <xdr:spPr>
        <a:xfrm flipV="1">
          <a:off x="9029700" y="23907750"/>
          <a:ext cx="196215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Land W van't (Wim)" id="{0D6840E4-7803-4D78-9DBF-59677259F618}" userId="S::wim.vant.land@movares.nl::97daccf4-f94d-4b37-aee3-7138025b363e" providerId="AD"/>
  <person displayName="Hilhorst, Ad (RWS CD)" id="{C45A9B49-DF84-4A60-A227-E31233604929}" userId="S::ad.hilhorst_rws.nl#ext#@movares.onmicrosoft.com::413e388f-a8c7-4248-9418-cc3ce749f2db"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7" dT="2024-03-28T14:34:21.35" personId="{0D6840E4-7803-4D78-9DBF-59677259F618}" id="{2B469C4D-D4BE-41F4-AD22-B50115149047}">
    <text>Deze functies nog overwegen om toe te voegen?
- project/contractmanager (min. 110, max. 170)
- grondwerker sr: 70-90
- grondwerker jr: 50-70</text>
  </threadedComment>
  <threadedComment ref="B27" dT="2024-04-02T08:20:28.01" personId="{C45A9B49-DF84-4A60-A227-E31233604929}" id="{BF0B7DEB-1E59-42EE-A0ED-6618006DFEFA}" parentId="{2B469C4D-D4BE-41F4-AD22-B50115149047}">
    <text xml:space="preserve">Gronwerkerker niet opgenomen  omdat dit waarschijnlijk in onderaannemer zal worden uitgevoerd. 
Project/contractmanager geeft geen aanvullende duidelijkheid. </text>
  </threadedComment>
  <threadedComment ref="B27" dT="2024-04-02T09:23:24.25" personId="{0D6840E4-7803-4D78-9DBF-59677259F618}" id="{F6259404-0AFE-4DB3-B8D4-3ACDF21BD884}" parentId="{2B469C4D-D4BE-41F4-AD22-B50115149047}">
    <text xml:space="preserve">Bedrijven uit de marktconsultatie zoals BAM en Anton R&amp;I zullen de grondwerker wel zelf invullen. Ik verwacht eerder dat functies zoals loodgieter, elektricien en adviseur in onderaanneming gaan. Dus dan logisch om hier één lijn in te trekken en die functies ook te schrappen? </text>
  </threadedComment>
  <threadedComment ref="B36" dT="2024-03-28T14:49:47.83" personId="{0D6840E4-7803-4D78-9DBF-59677259F618}" id="{C803D916-2FF9-4284-85D1-2FAFADD6FA0A}">
    <text>Voorbeelden van functies die hieronder kunnen vallen:
- V&amp;G-coördinator
- Maatvoerder
- Conserveringsspecialist</text>
  </threadedComment>
  <threadedComment ref="B36" dT="2024-04-02T08:15:04.45" personId="{C45A9B49-DF84-4A60-A227-E31233604929}" id="{2ED26FE5-EB6B-47B2-92DC-072344700DB5}" parentId="{C803D916-2FF9-4284-85D1-2FAFADD6FA0A}">
    <text>Kunnen we aangeven als er vragen over komen in de NvI.</text>
  </threadedComment>
  <threadedComment ref="H36" dT="2024-03-28T14:41:55.35" personId="{0D6840E4-7803-4D78-9DBF-59677259F618}" id="{B4D497DE-B2B2-49D1-AE14-16AD3E55B4B4}">
    <text xml:space="preserve">Ik zie in uurtarieven bij andere projecten veel rond de 130€. Bandbreedte hier op 90 tot 150?  </text>
  </threadedComment>
  <threadedComment ref="H36" dT="2024-04-02T08:14:31.59" personId="{C45A9B49-DF84-4A60-A227-E31233604929}" id="{F8CCAC02-EFC5-4648-97E9-4F37C3779D97}" parentId="{B4D497DE-B2B2-49D1-AE14-16AD3E55B4B4}">
    <text>90-140 i.v.m.opslagen</text>
  </threadedComment>
  <threadedComment ref="H37" dT="2024-03-28T14:43:29.64" personId="{0D6840E4-7803-4D78-9DBF-59677259F618}" id="{134DCCD0-9714-4BA5-AD60-12816B2AE981}">
    <text xml:space="preserve">Deze bandbreedte op 80 tot 110? </text>
  </threadedComment>
  <threadedComment ref="H37" dT="2024-04-02T08:14:18.49" personId="{C45A9B49-DF84-4A60-A227-E31233604929}" id="{5653A882-B64C-42C2-9B13-285BB45DE5AD}" parentId="{134DCCD0-9714-4BA5-AD60-12816B2AE981}">
    <text>overgenomen</text>
  </threadedComment>
  <threadedComment ref="H42" dT="2024-03-28T14:51:49.38" personId="{0D6840E4-7803-4D78-9DBF-59677259F618}" id="{733545EA-58BF-48AE-8EEB-679F84D2CEA8}">
    <text>Deze bandbreedte gelijk aan sr elektricien/timmerman? Dus 70-90.</text>
  </threadedComment>
  <threadedComment ref="H42" dT="2024-04-02T08:15:41.98" personId="{C45A9B49-DF84-4A60-A227-E31233604929}" id="{18763172-3A7B-4A68-A288-25CB385C338C}" parentId="{733545EA-58BF-48AE-8EEB-679F84D2CEA8}">
    <text>Loodgieter en metaal bewerker wordt schaars dus hoger maximum  tarief</text>
  </threadedComment>
  <threadedComment ref="H42" dT="2024-04-02T09:13:44.56" personId="{0D6840E4-7803-4D78-9DBF-59677259F618}" id="{8550A291-CE1E-4E87-A6DC-79E2EDA462DD}" parentId="{733545EA-58BF-48AE-8EEB-679F84D2CEA8}">
    <text>Ik zie in tarievenoverzichten van andere renovatieprojecten (prijspeil) 2024) dat de prijzen dit jaar rond de hier genoemde ondergrens zitten. In die overzichten ook geen verschil tussen timmerman en metaalbewerker. Dus misschien dan wel de ondergrens in ieder geval omlaag bijstellen?</text>
  </threadedComment>
  <threadedComment ref="H44" dT="2024-03-28T14:52:29.49" personId="{0D6840E4-7803-4D78-9DBF-59677259F618}" id="{27FAC474-CA3E-4E7A-98E2-D82B9ADC6D45}">
    <text>Deze bandbreedte gelijk aan sr elektricien/timmerman? Dus 70-90</text>
  </threadedComment>
  <threadedComment ref="H44" dT="2024-04-02T08:15:54.20" personId="{C45A9B49-DF84-4A60-A227-E31233604929}" id="{FB8AB4C3-5456-4A76-8AE3-9A0EEABB04B2}" parentId="{27FAC474-CA3E-4E7A-98E2-D82B9ADC6D45}">
    <text>zie hierboven</text>
  </threadedComment>
  <threadedComment ref="H44" dT="2024-04-02T09:13:53.67" personId="{0D6840E4-7803-4D78-9DBF-59677259F618}" id="{1C6447DB-9658-4C4A-84DE-908807351963}" parentId="{27FAC474-CA3E-4E7A-98E2-D82B9ADC6D45}">
    <text>Zie hierboven.</text>
  </threadedComment>
  <threadedComment ref="H45" dT="2024-03-28T14:52:54.35" personId="{0D6840E4-7803-4D78-9DBF-59677259F618}" id="{A6B57D0B-E369-498A-9F30-F09A8D035FCA}">
    <text>Deze op 50-70?</text>
  </threadedComment>
  <threadedComment ref="H45" dT="2024-04-02T08:16:06.53" personId="{C45A9B49-DF84-4A60-A227-E31233604929}" id="{9E4998A6-FD8C-4037-BD8B-A8BBCCD31533}" parentId="{A6B57D0B-E369-498A-9F30-F09A8D035FCA}">
    <text>overgenomen</text>
  </threadedComment>
  <threadedComment ref="B57" dT="2024-03-28T15:14:46.08" personId="{0D6840E4-7803-4D78-9DBF-59677259F618}" id="{AA501A37-0F34-40D6-B86B-C895861CB3D7}">
    <text>Zie hierboven voor opmerkingen op functies en tarieven die overeenkomen met bouwteamfase. Alleen opmerkingen bij in deze fase 'nieuwe functies'.</text>
  </threadedComment>
  <threadedComment ref="G62" dT="2024-03-28T15:12:29.18" personId="{0D6840E4-7803-4D78-9DBF-59677259F618}" id="{8175D340-9188-4364-BEA8-0B77DC621029}">
    <text>90 - 150?</text>
  </threadedComment>
  <threadedComment ref="G62" dT="2024-04-02T08:18:01.23" personId="{C45A9B49-DF84-4A60-A227-E31233604929}" id="{B21ED00D-0EE6-459F-BB14-ED67A6C16647}" parentId="{8175D340-9188-4364-BEA8-0B77DC621029}">
    <text>90-140 i.v.m. opslagen</text>
  </threadedComment>
  <threadedComment ref="G63" dT="2024-03-28T15:12:48.21" personId="{0D6840E4-7803-4D78-9DBF-59677259F618}" id="{CE648BC2-D45A-4E9E-859B-5B758AEF544D}">
    <text>80-110?</text>
  </threadedComment>
  <threadedComment ref="G63" dT="2024-04-02T08:17:47.03" personId="{C45A9B49-DF84-4A60-A227-E31233604929}" id="{D037D8C9-008F-4924-8A17-36ACE8BBBF38}" parentId="{CE648BC2-D45A-4E9E-859B-5B758AEF544D}">
    <text>overgenomen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0"/>
  <sheetViews>
    <sheetView tabSelected="1" zoomScale="90" zoomScaleNormal="90" workbookViewId="0">
      <selection activeCell="D6" sqref="D6:H6"/>
    </sheetView>
  </sheetViews>
  <sheetFormatPr defaultRowHeight="14.5"/>
  <cols>
    <col min="1" max="1" width="23.7265625" customWidth="1"/>
    <col min="2" max="2" width="73" customWidth="1"/>
    <col min="3" max="3" width="21.26953125" customWidth="1"/>
    <col min="4" max="4" width="22.1796875" customWidth="1"/>
    <col min="5" max="5" width="28" customWidth="1"/>
    <col min="6" max="6" width="11.453125" customWidth="1"/>
    <col min="7" max="7" width="13.7265625" customWidth="1"/>
    <col min="8" max="8" width="12" customWidth="1"/>
    <col min="9" max="9" width="15.26953125" customWidth="1"/>
    <col min="10" max="10" width="14.26953125" customWidth="1"/>
    <col min="14" max="14" width="12.81640625" customWidth="1"/>
    <col min="15" max="15" width="14.7265625" bestFit="1" customWidth="1"/>
  </cols>
  <sheetData>
    <row r="1" spans="1:11" ht="27.75" customHeight="1">
      <c r="A1" s="97" t="s">
        <v>127</v>
      </c>
      <c r="B1" s="97"/>
      <c r="C1" s="97"/>
      <c r="D1" s="97"/>
      <c r="E1" s="97"/>
      <c r="F1" s="97"/>
      <c r="G1" s="97"/>
      <c r="H1" s="97"/>
    </row>
    <row r="2" spans="1:11">
      <c r="A2" s="1"/>
      <c r="B2" s="4" t="s">
        <v>126</v>
      </c>
      <c r="C2" s="4"/>
      <c r="D2" s="7"/>
      <c r="E2" s="4"/>
    </row>
    <row r="3" spans="1:11">
      <c r="A3" s="1"/>
      <c r="B3" s="4" t="s">
        <v>0</v>
      </c>
      <c r="C3" s="5"/>
      <c r="D3" s="82" t="s">
        <v>128</v>
      </c>
      <c r="E3" s="4"/>
      <c r="I3" s="16"/>
      <c r="J3" s="16"/>
      <c r="K3" s="13"/>
    </row>
    <row r="4" spans="1:11">
      <c r="A4" s="1"/>
      <c r="B4" s="4" t="s">
        <v>1</v>
      </c>
      <c r="C4" s="6"/>
      <c r="D4" s="83">
        <v>45410</v>
      </c>
      <c r="E4" s="4"/>
    </row>
    <row r="5" spans="1:11">
      <c r="A5" s="1"/>
      <c r="B5" s="4"/>
      <c r="C5" s="6"/>
      <c r="D5" s="96" t="s">
        <v>117</v>
      </c>
      <c r="E5" s="96"/>
      <c r="F5" s="96"/>
      <c r="G5" s="96"/>
      <c r="H5" s="96"/>
    </row>
    <row r="6" spans="1:11">
      <c r="A6" s="1"/>
      <c r="B6" s="67" t="s">
        <v>2</v>
      </c>
      <c r="C6" s="45" t="s">
        <v>3</v>
      </c>
      <c r="D6" s="94"/>
      <c r="E6" s="94"/>
      <c r="F6" s="94"/>
      <c r="G6" s="94"/>
      <c r="H6" s="94"/>
    </row>
    <row r="7" spans="1:11">
      <c r="A7" s="1"/>
      <c r="B7" s="67" t="s">
        <v>4</v>
      </c>
      <c r="C7" s="45" t="s">
        <v>3</v>
      </c>
      <c r="D7" s="94"/>
      <c r="E7" s="94"/>
      <c r="F7" s="94"/>
      <c r="G7" s="94"/>
      <c r="H7" s="94"/>
    </row>
    <row r="8" spans="1:11">
      <c r="A8" s="1"/>
      <c r="B8" s="67" t="s">
        <v>5</v>
      </c>
      <c r="C8" s="45" t="s">
        <v>3</v>
      </c>
      <c r="D8" s="94"/>
      <c r="E8" s="94"/>
      <c r="F8" s="94"/>
      <c r="G8" s="94"/>
      <c r="H8" s="94"/>
    </row>
    <row r="9" spans="1:11">
      <c r="A9" s="1"/>
      <c r="B9" s="67" t="s">
        <v>6</v>
      </c>
      <c r="C9" s="45" t="s">
        <v>3</v>
      </c>
      <c r="D9" s="94"/>
      <c r="E9" s="94"/>
      <c r="F9" s="94"/>
      <c r="G9" s="94"/>
      <c r="H9" s="94"/>
    </row>
    <row r="10" spans="1:11">
      <c r="A10" s="1"/>
      <c r="B10" s="4"/>
      <c r="C10" s="6"/>
      <c r="D10" s="10"/>
      <c r="E10" s="4"/>
    </row>
    <row r="11" spans="1:11">
      <c r="A11" s="15"/>
      <c r="B11" s="16" t="s">
        <v>115</v>
      </c>
      <c r="C11" s="16"/>
      <c r="D11" s="16"/>
      <c r="E11" s="16"/>
      <c r="F11" s="13"/>
    </row>
    <row r="12" spans="1:11">
      <c r="A12" s="71" t="s">
        <v>7</v>
      </c>
      <c r="B12" s="16" t="s">
        <v>8</v>
      </c>
      <c r="C12" s="16"/>
      <c r="D12" s="16"/>
      <c r="E12" s="16"/>
      <c r="F12" s="13"/>
    </row>
    <row r="13" spans="1:11">
      <c r="A13" s="72" t="s">
        <v>9</v>
      </c>
      <c r="B13" s="16" t="s">
        <v>10</v>
      </c>
      <c r="C13" s="16"/>
      <c r="D13" s="16"/>
      <c r="E13" s="16"/>
      <c r="F13" s="13"/>
    </row>
    <row r="14" spans="1:11">
      <c r="A14" s="72" t="s">
        <v>11</v>
      </c>
      <c r="B14" s="16" t="s">
        <v>12</v>
      </c>
      <c r="C14" s="16"/>
      <c r="D14" s="16"/>
      <c r="E14" s="13"/>
      <c r="F14" s="13"/>
    </row>
    <row r="15" spans="1:11">
      <c r="A15" s="72" t="s">
        <v>13</v>
      </c>
      <c r="B15" s="16" t="s">
        <v>14</v>
      </c>
      <c r="C15" s="16"/>
      <c r="D15" s="16"/>
      <c r="E15" s="13"/>
      <c r="F15" s="13"/>
    </row>
    <row r="16" spans="1:11">
      <c r="A16" s="72" t="s">
        <v>15</v>
      </c>
      <c r="B16" s="16" t="s">
        <v>122</v>
      </c>
      <c r="C16" s="16"/>
      <c r="D16" s="16"/>
      <c r="E16" s="13"/>
      <c r="F16" s="13"/>
    </row>
    <row r="17" spans="1:10">
      <c r="A17" s="72" t="s">
        <v>16</v>
      </c>
      <c r="B17" s="16" t="s">
        <v>17</v>
      </c>
      <c r="C17" s="16"/>
      <c r="D17" s="16"/>
      <c r="E17" s="13"/>
      <c r="F17" s="13"/>
    </row>
    <row r="18" spans="1:10">
      <c r="A18" s="72" t="s">
        <v>18</v>
      </c>
      <c r="B18" s="16" t="s">
        <v>19</v>
      </c>
      <c r="C18" s="16"/>
      <c r="D18" s="16"/>
      <c r="E18" s="13"/>
      <c r="F18" s="13"/>
    </row>
    <row r="19" spans="1:10">
      <c r="A19" s="72" t="s">
        <v>20</v>
      </c>
      <c r="B19" s="16" t="s">
        <v>21</v>
      </c>
      <c r="C19" s="16"/>
      <c r="D19" s="16"/>
      <c r="E19" s="13"/>
      <c r="F19" s="13"/>
    </row>
    <row r="20" spans="1:10">
      <c r="A20" s="72" t="s">
        <v>22</v>
      </c>
      <c r="B20" s="16" t="s">
        <v>118</v>
      </c>
      <c r="C20" s="16"/>
      <c r="D20" s="16"/>
      <c r="E20" s="13"/>
      <c r="F20" s="13"/>
    </row>
    <row r="21" spans="1:10">
      <c r="A21" s="72" t="s">
        <v>23</v>
      </c>
      <c r="B21" s="16" t="s">
        <v>24</v>
      </c>
      <c r="C21" s="16"/>
      <c r="D21" s="16"/>
      <c r="E21" s="13"/>
      <c r="F21" s="13"/>
    </row>
    <row r="22" spans="1:10">
      <c r="A22" s="72" t="s">
        <v>25</v>
      </c>
      <c r="B22" s="16" t="s">
        <v>116</v>
      </c>
      <c r="C22" s="16"/>
      <c r="D22" s="16"/>
      <c r="E22" s="13"/>
      <c r="F22" s="13"/>
    </row>
    <row r="23" spans="1:10">
      <c r="A23" s="72" t="s">
        <v>22</v>
      </c>
      <c r="B23" s="16" t="s">
        <v>26</v>
      </c>
      <c r="C23" s="16"/>
      <c r="D23" s="16"/>
      <c r="E23" s="16"/>
      <c r="F23" s="13"/>
    </row>
    <row r="24" spans="1:10">
      <c r="A24" s="1"/>
      <c r="B24" s="8"/>
      <c r="C24" s="4"/>
      <c r="D24" s="7"/>
      <c r="E24" s="4"/>
    </row>
    <row r="25" spans="1:10">
      <c r="A25" s="47"/>
      <c r="B25" s="74" t="s">
        <v>124</v>
      </c>
      <c r="C25" s="48"/>
      <c r="D25" s="49"/>
      <c r="E25" s="48"/>
      <c r="F25" s="47"/>
      <c r="G25" s="47"/>
      <c r="H25" s="47"/>
      <c r="I25" s="47"/>
      <c r="J25" s="47"/>
    </row>
    <row r="26" spans="1:10">
      <c r="A26" s="47"/>
      <c r="B26" s="47"/>
      <c r="C26" s="47"/>
      <c r="D26" s="47"/>
      <c r="E26" s="47"/>
      <c r="F26" s="47"/>
      <c r="G26" s="95" t="s">
        <v>123</v>
      </c>
      <c r="H26" s="95"/>
      <c r="I26" s="47"/>
      <c r="J26" s="47"/>
    </row>
    <row r="27" spans="1:10">
      <c r="A27" s="50"/>
      <c r="B27" s="68" t="s">
        <v>27</v>
      </c>
      <c r="C27" s="68" t="s">
        <v>28</v>
      </c>
      <c r="D27" s="69" t="s">
        <v>29</v>
      </c>
      <c r="E27" s="70" t="s">
        <v>30</v>
      </c>
      <c r="F27" s="47"/>
      <c r="G27" s="65" t="s">
        <v>31</v>
      </c>
      <c r="H27" s="65" t="s">
        <v>32</v>
      </c>
      <c r="I27" s="85"/>
      <c r="J27" s="85"/>
    </row>
    <row r="28" spans="1:10">
      <c r="A28" s="73">
        <v>1</v>
      </c>
      <c r="B28" s="50" t="s">
        <v>33</v>
      </c>
      <c r="C28" s="50">
        <v>464</v>
      </c>
      <c r="D28" s="90">
        <v>0</v>
      </c>
      <c r="E28" s="51" t="str">
        <f>IF(AND(D28&gt;=G28,D28&lt;=H28),D28*C28,"Het tarief ligt buiten de bandbreedte.")</f>
        <v>Het tarief ligt buiten de bandbreedte.</v>
      </c>
      <c r="F28" s="47"/>
      <c r="G28" s="52">
        <v>90</v>
      </c>
      <c r="H28" s="52">
        <v>150</v>
      </c>
      <c r="I28" s="86"/>
      <c r="J28" s="86"/>
    </row>
    <row r="29" spans="1:10">
      <c r="A29" s="73">
        <v>2</v>
      </c>
      <c r="B29" s="50" t="s">
        <v>34</v>
      </c>
      <c r="C29" s="50">
        <v>928</v>
      </c>
      <c r="D29" s="90">
        <v>0</v>
      </c>
      <c r="E29" s="51" t="str">
        <f t="shared" ref="E29:E47" si="0">IF(AND(D29&gt;=G29,D29&lt;=H29),D29*C29,"Het tarief ligt buiten de bandbreedte.")</f>
        <v>Het tarief ligt buiten de bandbreedte.</v>
      </c>
      <c r="F29" s="47"/>
      <c r="G29" s="52">
        <v>70</v>
      </c>
      <c r="H29" s="52">
        <v>100</v>
      </c>
      <c r="I29" s="86"/>
      <c r="J29" s="86"/>
    </row>
    <row r="30" spans="1:10">
      <c r="A30" s="73">
        <v>3</v>
      </c>
      <c r="B30" s="50" t="s">
        <v>35</v>
      </c>
      <c r="C30" s="50">
        <v>400</v>
      </c>
      <c r="D30" s="90">
        <v>0</v>
      </c>
      <c r="E30" s="51" t="str">
        <f t="shared" si="0"/>
        <v>Het tarief ligt buiten de bandbreedte.</v>
      </c>
      <c r="F30" s="47"/>
      <c r="G30" s="52">
        <v>80</v>
      </c>
      <c r="H30" s="52">
        <v>130</v>
      </c>
      <c r="I30" s="86"/>
      <c r="J30" s="86"/>
    </row>
    <row r="31" spans="1:10">
      <c r="A31" s="73">
        <v>4</v>
      </c>
      <c r="B31" s="50" t="s">
        <v>36</v>
      </c>
      <c r="C31" s="50">
        <v>800</v>
      </c>
      <c r="D31" s="90">
        <v>0</v>
      </c>
      <c r="E31" s="51" t="str">
        <f t="shared" si="0"/>
        <v>Het tarief ligt buiten de bandbreedte.</v>
      </c>
      <c r="F31" s="47"/>
      <c r="G31" s="52">
        <v>60</v>
      </c>
      <c r="H31" s="52">
        <v>80</v>
      </c>
      <c r="I31" s="86"/>
      <c r="J31" s="86"/>
    </row>
    <row r="32" spans="1:10">
      <c r="A32" s="73">
        <v>5</v>
      </c>
      <c r="B32" s="50" t="s">
        <v>37</v>
      </c>
      <c r="C32" s="50">
        <v>324</v>
      </c>
      <c r="D32" s="90">
        <v>0</v>
      </c>
      <c r="E32" s="51" t="str">
        <f t="shared" si="0"/>
        <v>Het tarief ligt buiten de bandbreedte.</v>
      </c>
      <c r="F32" s="47"/>
      <c r="G32" s="52">
        <v>80</v>
      </c>
      <c r="H32" s="52">
        <v>130</v>
      </c>
      <c r="I32" s="86"/>
      <c r="J32" s="86"/>
    </row>
    <row r="33" spans="1:10">
      <c r="A33" s="73">
        <v>6</v>
      </c>
      <c r="B33" s="50" t="s">
        <v>38</v>
      </c>
      <c r="C33" s="50">
        <v>400</v>
      </c>
      <c r="D33" s="90">
        <v>0</v>
      </c>
      <c r="E33" s="51" t="str">
        <f t="shared" si="0"/>
        <v>Het tarief ligt buiten de bandbreedte.</v>
      </c>
      <c r="F33" s="47"/>
      <c r="G33" s="52">
        <v>70</v>
      </c>
      <c r="H33" s="52">
        <v>90</v>
      </c>
      <c r="I33" s="86"/>
      <c r="J33" s="86"/>
    </row>
    <row r="34" spans="1:10">
      <c r="A34" s="73">
        <v>7</v>
      </c>
      <c r="B34" s="9" t="s">
        <v>119</v>
      </c>
      <c r="C34" s="50">
        <v>584</v>
      </c>
      <c r="D34" s="90">
        <v>0</v>
      </c>
      <c r="E34" s="51" t="str">
        <f t="shared" si="0"/>
        <v>Het tarief ligt buiten de bandbreedte.</v>
      </c>
      <c r="F34" s="47"/>
      <c r="G34" s="52">
        <v>80</v>
      </c>
      <c r="H34" s="52">
        <v>130</v>
      </c>
      <c r="I34" s="86"/>
      <c r="J34" s="86"/>
    </row>
    <row r="35" spans="1:10">
      <c r="A35" s="73">
        <v>8</v>
      </c>
      <c r="B35" s="9" t="s">
        <v>121</v>
      </c>
      <c r="C35" s="50">
        <v>584</v>
      </c>
      <c r="D35" s="90">
        <v>0</v>
      </c>
      <c r="E35" s="51" t="str">
        <f t="shared" si="0"/>
        <v>Het tarief ligt buiten de bandbreedte.</v>
      </c>
      <c r="F35" s="47"/>
      <c r="G35" s="52">
        <v>70</v>
      </c>
      <c r="H35" s="52">
        <v>90</v>
      </c>
      <c r="I35" s="86"/>
      <c r="J35" s="86"/>
    </row>
    <row r="36" spans="1:10">
      <c r="A36" s="73">
        <v>9</v>
      </c>
      <c r="B36" s="50" t="s">
        <v>39</v>
      </c>
      <c r="C36" s="50">
        <v>464</v>
      </c>
      <c r="D36" s="90">
        <v>0</v>
      </c>
      <c r="E36" s="51" t="str">
        <f t="shared" si="0"/>
        <v>Het tarief ligt buiten de bandbreedte.</v>
      </c>
      <c r="F36" s="47"/>
      <c r="G36" s="52">
        <v>90</v>
      </c>
      <c r="H36" s="52">
        <v>140</v>
      </c>
      <c r="I36" s="86"/>
      <c r="J36" s="86"/>
    </row>
    <row r="37" spans="1:10">
      <c r="A37" s="73">
        <v>10</v>
      </c>
      <c r="B37" s="50" t="s">
        <v>40</v>
      </c>
      <c r="C37" s="50">
        <v>928</v>
      </c>
      <c r="D37" s="90">
        <v>0</v>
      </c>
      <c r="E37" s="51" t="str">
        <f t="shared" si="0"/>
        <v>Het tarief ligt buiten de bandbreedte.</v>
      </c>
      <c r="F37" s="47"/>
      <c r="G37" s="52">
        <v>70</v>
      </c>
      <c r="H37" s="52">
        <v>90</v>
      </c>
      <c r="I37" s="86"/>
      <c r="J37" s="86"/>
    </row>
    <row r="38" spans="1:10">
      <c r="A38" s="73">
        <v>11</v>
      </c>
      <c r="B38" s="50" t="s">
        <v>41</v>
      </c>
      <c r="C38" s="50">
        <v>50</v>
      </c>
      <c r="D38" s="90">
        <v>0</v>
      </c>
      <c r="E38" s="51" t="str">
        <f t="shared" si="0"/>
        <v>Het tarief ligt buiten de bandbreedte.</v>
      </c>
      <c r="F38" s="47"/>
      <c r="G38" s="52">
        <v>70</v>
      </c>
      <c r="H38" s="52">
        <v>90</v>
      </c>
      <c r="I38" s="86"/>
      <c r="J38" s="86"/>
    </row>
    <row r="39" spans="1:10">
      <c r="A39" s="73">
        <v>12</v>
      </c>
      <c r="B39" s="50" t="s">
        <v>42</v>
      </c>
      <c r="C39" s="50">
        <v>25</v>
      </c>
      <c r="D39" s="90">
        <v>0</v>
      </c>
      <c r="E39" s="51" t="str">
        <f t="shared" si="0"/>
        <v>Het tarief ligt buiten de bandbreedte.</v>
      </c>
      <c r="F39" s="47"/>
      <c r="G39" s="52">
        <v>50</v>
      </c>
      <c r="H39" s="52">
        <v>70</v>
      </c>
      <c r="I39" s="86"/>
      <c r="J39" s="86"/>
    </row>
    <row r="40" spans="1:10">
      <c r="A40" s="73">
        <v>13</v>
      </c>
      <c r="B40" s="50" t="s">
        <v>43</v>
      </c>
      <c r="C40" s="50">
        <v>240</v>
      </c>
      <c r="D40" s="90">
        <v>0</v>
      </c>
      <c r="E40" s="51" t="str">
        <f t="shared" si="0"/>
        <v>Het tarief ligt buiten de bandbreedte.</v>
      </c>
      <c r="F40" s="47"/>
      <c r="G40" s="52">
        <v>70</v>
      </c>
      <c r="H40" s="52">
        <v>90</v>
      </c>
      <c r="I40" s="86"/>
      <c r="J40" s="86"/>
    </row>
    <row r="41" spans="1:10">
      <c r="A41" s="73">
        <v>14</v>
      </c>
      <c r="B41" s="50" t="s">
        <v>44</v>
      </c>
      <c r="C41" s="50">
        <v>120</v>
      </c>
      <c r="D41" s="90">
        <v>0</v>
      </c>
      <c r="E41" s="51" t="str">
        <f t="shared" si="0"/>
        <v>Het tarief ligt buiten de bandbreedte.</v>
      </c>
      <c r="F41" s="47"/>
      <c r="G41" s="52">
        <v>50</v>
      </c>
      <c r="H41" s="52">
        <v>70</v>
      </c>
      <c r="I41" s="86"/>
      <c r="J41" s="86"/>
    </row>
    <row r="42" spans="1:10">
      <c r="A42" s="73">
        <v>15</v>
      </c>
      <c r="B42" s="50" t="s">
        <v>45</v>
      </c>
      <c r="C42" s="50">
        <v>40</v>
      </c>
      <c r="D42" s="90">
        <v>0</v>
      </c>
      <c r="E42" s="51" t="str">
        <f t="shared" si="0"/>
        <v>Het tarief ligt buiten de bandbreedte.</v>
      </c>
      <c r="F42" s="47"/>
      <c r="G42" s="52">
        <v>80</v>
      </c>
      <c r="H42" s="52">
        <v>100</v>
      </c>
      <c r="I42" s="86"/>
      <c r="J42" s="86"/>
    </row>
    <row r="43" spans="1:10">
      <c r="A43" s="73">
        <v>16</v>
      </c>
      <c r="B43" s="50" t="s">
        <v>46</v>
      </c>
      <c r="C43" s="50">
        <v>20</v>
      </c>
      <c r="D43" s="90">
        <v>0</v>
      </c>
      <c r="E43" s="51" t="str">
        <f t="shared" si="0"/>
        <v>Het tarief ligt buiten de bandbreedte.</v>
      </c>
      <c r="F43" s="47"/>
      <c r="G43" s="52">
        <v>50</v>
      </c>
      <c r="H43" s="52">
        <v>70</v>
      </c>
      <c r="I43" s="86"/>
      <c r="J43" s="86"/>
    </row>
    <row r="44" spans="1:10">
      <c r="A44" s="73">
        <v>17</v>
      </c>
      <c r="B44" s="50" t="s">
        <v>47</v>
      </c>
      <c r="C44" s="50">
        <v>200</v>
      </c>
      <c r="D44" s="90">
        <v>0</v>
      </c>
      <c r="E44" s="51" t="str">
        <f t="shared" si="0"/>
        <v>Het tarief ligt buiten de bandbreedte.</v>
      </c>
      <c r="F44" s="47"/>
      <c r="G44" s="52">
        <v>80</v>
      </c>
      <c r="H44" s="52">
        <v>100</v>
      </c>
      <c r="I44" s="86"/>
      <c r="J44" s="86"/>
    </row>
    <row r="45" spans="1:10">
      <c r="A45" s="73">
        <v>18</v>
      </c>
      <c r="B45" s="50" t="s">
        <v>48</v>
      </c>
      <c r="C45" s="50">
        <v>100</v>
      </c>
      <c r="D45" s="90">
        <v>0</v>
      </c>
      <c r="E45" s="51" t="str">
        <f t="shared" si="0"/>
        <v>Het tarief ligt buiten de bandbreedte.</v>
      </c>
      <c r="F45" s="47"/>
      <c r="G45" s="52">
        <v>50</v>
      </c>
      <c r="H45" s="52">
        <v>70</v>
      </c>
      <c r="I45" s="86"/>
      <c r="J45" s="86"/>
    </row>
    <row r="46" spans="1:10">
      <c r="A46" s="73">
        <v>19</v>
      </c>
      <c r="B46" s="50" t="s">
        <v>49</v>
      </c>
      <c r="C46" s="50">
        <v>100</v>
      </c>
      <c r="D46" s="90">
        <v>0</v>
      </c>
      <c r="E46" s="51" t="str">
        <f t="shared" si="0"/>
        <v>Het tarief ligt buiten de bandbreedte.</v>
      </c>
      <c r="F46" s="47"/>
      <c r="G46" s="52">
        <v>70</v>
      </c>
      <c r="H46" s="52">
        <v>90</v>
      </c>
      <c r="I46" s="86"/>
      <c r="J46" s="86"/>
    </row>
    <row r="47" spans="1:10">
      <c r="A47" s="73">
        <v>20</v>
      </c>
      <c r="B47" s="50" t="s">
        <v>50</v>
      </c>
      <c r="C47" s="50">
        <v>50</v>
      </c>
      <c r="D47" s="90">
        <v>0</v>
      </c>
      <c r="E47" s="51" t="str">
        <f t="shared" si="0"/>
        <v>Het tarief ligt buiten de bandbreedte.</v>
      </c>
      <c r="F47" s="47"/>
      <c r="G47" s="52">
        <v>50</v>
      </c>
      <c r="H47" s="52">
        <v>70</v>
      </c>
      <c r="I47" s="86"/>
      <c r="J47" s="86"/>
    </row>
    <row r="48" spans="1:10" ht="42.5">
      <c r="A48" s="53"/>
      <c r="B48" s="81" t="s">
        <v>125</v>
      </c>
      <c r="C48" s="89"/>
      <c r="D48" s="53"/>
      <c r="E48" s="54">
        <f>SUM(E28:E47)</f>
        <v>0</v>
      </c>
      <c r="F48" s="55" t="s">
        <v>51</v>
      </c>
      <c r="G48" s="47"/>
      <c r="H48" s="47"/>
      <c r="I48" s="86"/>
      <c r="J48" s="86"/>
    </row>
    <row r="49" spans="1:10">
      <c r="A49" s="53"/>
      <c r="B49" s="53" t="s">
        <v>52</v>
      </c>
      <c r="C49" s="91">
        <v>0</v>
      </c>
      <c r="D49" s="53" t="s">
        <v>53</v>
      </c>
      <c r="E49" s="56" t="str">
        <f>IF(AND(C49&gt;=G49,C49&lt;=H49),E48*C49,"Het percentage ligt buiten de bandbreedte.")</f>
        <v>Het percentage ligt buiten de bandbreedte.</v>
      </c>
      <c r="F49" s="47"/>
      <c r="G49" s="57">
        <v>0.1</v>
      </c>
      <c r="H49" s="57">
        <v>0.2</v>
      </c>
      <c r="I49" s="86"/>
      <c r="J49" s="86"/>
    </row>
    <row r="50" spans="1:10" ht="14.5" customHeight="1">
      <c r="A50" s="53"/>
      <c r="B50" s="58" t="s">
        <v>54</v>
      </c>
      <c r="C50" s="59"/>
      <c r="D50" s="53"/>
      <c r="E50" s="56" t="e">
        <f>E48+E49</f>
        <v>#VALUE!</v>
      </c>
      <c r="F50" s="60" t="s">
        <v>55</v>
      </c>
      <c r="G50" s="47"/>
      <c r="H50" s="47"/>
      <c r="I50" s="86"/>
      <c r="J50" s="86"/>
    </row>
    <row r="51" spans="1:10" ht="14.5" customHeight="1">
      <c r="A51" s="53"/>
      <c r="B51" s="53" t="s">
        <v>56</v>
      </c>
      <c r="C51" s="91">
        <v>0</v>
      </c>
      <c r="D51" s="53" t="s">
        <v>57</v>
      </c>
      <c r="E51" s="56" t="str">
        <f>IF(AND(C51&gt;=G51,C51&lt;=H51),E50*C51,"Het percentage ligt buiten de bandbreedte.")</f>
        <v>Het percentage ligt buiten de bandbreedte.</v>
      </c>
      <c r="F51" s="47"/>
      <c r="G51" s="57">
        <v>0.02</v>
      </c>
      <c r="H51" s="57">
        <v>0.08</v>
      </c>
      <c r="I51" s="86"/>
      <c r="J51" s="86"/>
    </row>
    <row r="52" spans="1:10" ht="14.5" customHeight="1">
      <c r="A52" s="53"/>
      <c r="B52" s="58" t="s">
        <v>58</v>
      </c>
      <c r="C52" s="53"/>
      <c r="D52" s="53"/>
      <c r="E52" s="56" t="e">
        <f>E50+E51</f>
        <v>#VALUE!</v>
      </c>
      <c r="F52" s="60" t="s">
        <v>59</v>
      </c>
      <c r="G52" s="47"/>
      <c r="H52" s="47"/>
      <c r="I52" s="86"/>
      <c r="J52" s="86"/>
    </row>
    <row r="53" spans="1:10" ht="42.5">
      <c r="A53" s="53"/>
      <c r="B53" s="81" t="s">
        <v>60</v>
      </c>
      <c r="C53" s="53"/>
      <c r="D53" s="53"/>
      <c r="E53" s="61" t="e">
        <f>E52</f>
        <v>#VALUE!</v>
      </c>
      <c r="F53" s="55" t="s">
        <v>61</v>
      </c>
      <c r="G53" s="47"/>
      <c r="H53" s="47"/>
      <c r="I53" s="85"/>
      <c r="J53" s="85"/>
    </row>
    <row r="54" spans="1:10">
      <c r="I54" s="87"/>
      <c r="J54" s="87"/>
    </row>
    <row r="55" spans="1:10">
      <c r="B55" s="75" t="s">
        <v>62</v>
      </c>
      <c r="C55" s="11"/>
      <c r="D55" s="12"/>
      <c r="E55" s="11"/>
      <c r="I55" s="87"/>
      <c r="J55" s="87"/>
    </row>
    <row r="56" spans="1:10">
      <c r="G56" s="66" t="s">
        <v>63</v>
      </c>
      <c r="H56" s="66"/>
      <c r="I56" s="87"/>
      <c r="J56" s="87"/>
    </row>
    <row r="57" spans="1:10">
      <c r="A57" s="2"/>
      <c r="B57" s="63" t="s">
        <v>64</v>
      </c>
      <c r="C57" s="63" t="s">
        <v>28</v>
      </c>
      <c r="D57" s="64" t="s">
        <v>29</v>
      </c>
      <c r="E57" s="63" t="s">
        <v>30</v>
      </c>
      <c r="F57" s="3"/>
      <c r="G57" s="66" t="s">
        <v>31</v>
      </c>
      <c r="H57" s="66" t="s">
        <v>32</v>
      </c>
      <c r="I57" s="87"/>
      <c r="J57" s="87"/>
    </row>
    <row r="58" spans="1:10">
      <c r="A58" s="76">
        <v>1</v>
      </c>
      <c r="B58" s="9" t="s">
        <v>65</v>
      </c>
      <c r="C58" s="9">
        <v>1800</v>
      </c>
      <c r="D58" s="90">
        <v>0</v>
      </c>
      <c r="E58" s="51" t="str">
        <f>IF(AND(D58&gt;=G58,D58&lt;=H58),D58*C58,"Het tarief ligt buiten de bandbreedte.")</f>
        <v>Het tarief ligt buiten de bandbreedte.</v>
      </c>
      <c r="F58" s="3"/>
      <c r="G58" s="40">
        <v>90</v>
      </c>
      <c r="H58" s="40">
        <v>150</v>
      </c>
      <c r="I58" s="88"/>
      <c r="J58" s="88"/>
    </row>
    <row r="59" spans="1:10">
      <c r="A59" s="77">
        <v>2</v>
      </c>
      <c r="B59" s="9" t="s">
        <v>34</v>
      </c>
      <c r="C59" s="9">
        <v>3600</v>
      </c>
      <c r="D59" s="90">
        <v>0</v>
      </c>
      <c r="E59" s="51" t="str">
        <f t="shared" ref="E59:E83" si="1">IF(AND(D59&gt;=G59,D59&lt;=H59),D59*C59,"Het tarief ligt buiten de bandbreedte.")</f>
        <v>Het tarief ligt buiten de bandbreedte.</v>
      </c>
      <c r="F59" s="3"/>
      <c r="G59" s="40">
        <v>70</v>
      </c>
      <c r="H59" s="40">
        <v>100</v>
      </c>
      <c r="I59" s="88"/>
      <c r="J59" s="88"/>
    </row>
    <row r="60" spans="1:10">
      <c r="A60" s="77">
        <v>3</v>
      </c>
      <c r="B60" s="9" t="s">
        <v>66</v>
      </c>
      <c r="C60" s="9">
        <v>1000</v>
      </c>
      <c r="D60" s="90">
        <v>0</v>
      </c>
      <c r="E60" s="51" t="str">
        <f t="shared" si="1"/>
        <v>Het tarief ligt buiten de bandbreedte.</v>
      </c>
      <c r="F60" s="3"/>
      <c r="G60" s="40">
        <v>80</v>
      </c>
      <c r="H60" s="40">
        <v>130</v>
      </c>
      <c r="I60" s="88"/>
      <c r="J60" s="88"/>
    </row>
    <row r="61" spans="1:10">
      <c r="A61" s="77">
        <v>4</v>
      </c>
      <c r="B61" s="9" t="s">
        <v>67</v>
      </c>
      <c r="C61" s="9">
        <v>2000</v>
      </c>
      <c r="D61" s="90">
        <v>0</v>
      </c>
      <c r="E61" s="51" t="str">
        <f t="shared" si="1"/>
        <v>Het tarief ligt buiten de bandbreedte.</v>
      </c>
      <c r="F61" s="3"/>
      <c r="G61" s="40">
        <v>70</v>
      </c>
      <c r="H61" s="40">
        <v>90</v>
      </c>
      <c r="I61" s="88"/>
      <c r="J61" s="88"/>
    </row>
    <row r="62" spans="1:10">
      <c r="A62" s="77">
        <v>5</v>
      </c>
      <c r="B62" s="9" t="s">
        <v>68</v>
      </c>
      <c r="C62" s="9">
        <v>800</v>
      </c>
      <c r="D62" s="90">
        <v>0</v>
      </c>
      <c r="E62" s="51" t="str">
        <f t="shared" si="1"/>
        <v>Het tarief ligt buiten de bandbreedte.</v>
      </c>
      <c r="F62" s="3"/>
      <c r="G62" s="40">
        <v>90</v>
      </c>
      <c r="H62" s="40">
        <v>140</v>
      </c>
      <c r="I62" s="88"/>
      <c r="J62" s="88"/>
    </row>
    <row r="63" spans="1:10">
      <c r="A63" s="77">
        <v>6</v>
      </c>
      <c r="B63" s="9" t="s">
        <v>69</v>
      </c>
      <c r="C63" s="9">
        <v>1600</v>
      </c>
      <c r="D63" s="90">
        <v>0</v>
      </c>
      <c r="E63" s="51" t="str">
        <f t="shared" si="1"/>
        <v>Het tarief ligt buiten de bandbreedte.</v>
      </c>
      <c r="F63" s="3"/>
      <c r="G63" s="40">
        <v>80</v>
      </c>
      <c r="H63" s="40">
        <v>110</v>
      </c>
      <c r="I63" s="88"/>
      <c r="J63" s="88"/>
    </row>
    <row r="64" spans="1:10">
      <c r="A64" s="77">
        <v>7</v>
      </c>
      <c r="B64" s="9" t="s">
        <v>39</v>
      </c>
      <c r="C64" s="9">
        <v>600</v>
      </c>
      <c r="D64" s="90">
        <v>0</v>
      </c>
      <c r="E64" s="51" t="str">
        <f t="shared" si="1"/>
        <v>Het tarief ligt buiten de bandbreedte.</v>
      </c>
      <c r="F64" s="3"/>
      <c r="G64" s="40">
        <v>90</v>
      </c>
      <c r="H64" s="40">
        <v>140</v>
      </c>
      <c r="I64" s="88"/>
      <c r="J64" s="88"/>
    </row>
    <row r="65" spans="1:10">
      <c r="A65" s="77">
        <v>8</v>
      </c>
      <c r="B65" s="9" t="s">
        <v>40</v>
      </c>
      <c r="C65" s="9">
        <v>1200</v>
      </c>
      <c r="D65" s="90">
        <v>0</v>
      </c>
      <c r="E65" s="51" t="str">
        <f t="shared" si="1"/>
        <v>Het tarief ligt buiten de bandbreedte.</v>
      </c>
      <c r="F65" s="3"/>
      <c r="G65" s="40">
        <v>70</v>
      </c>
      <c r="H65" s="40">
        <v>90</v>
      </c>
      <c r="I65" s="88"/>
      <c r="J65" s="88"/>
    </row>
    <row r="66" spans="1:10">
      <c r="A66" s="77">
        <v>9</v>
      </c>
      <c r="B66" s="9" t="s">
        <v>70</v>
      </c>
      <c r="C66" s="9">
        <v>1800</v>
      </c>
      <c r="D66" s="90">
        <v>0</v>
      </c>
      <c r="E66" s="51" t="str">
        <f t="shared" si="1"/>
        <v>Het tarief ligt buiten de bandbreedte.</v>
      </c>
      <c r="F66" s="3"/>
      <c r="G66" s="40">
        <v>80</v>
      </c>
      <c r="H66" s="40">
        <v>110</v>
      </c>
      <c r="I66" s="88"/>
      <c r="J66" s="88"/>
    </row>
    <row r="67" spans="1:10">
      <c r="A67" s="77">
        <v>10</v>
      </c>
      <c r="B67" s="9" t="s">
        <v>71</v>
      </c>
      <c r="C67" s="9">
        <v>3600</v>
      </c>
      <c r="D67" s="90">
        <v>0</v>
      </c>
      <c r="E67" s="51" t="str">
        <f t="shared" si="1"/>
        <v>Het tarief ligt buiten de bandbreedte.</v>
      </c>
      <c r="F67" s="3"/>
      <c r="G67" s="40">
        <v>60</v>
      </c>
      <c r="H67" s="40">
        <v>80</v>
      </c>
      <c r="I67" s="88"/>
      <c r="J67" s="88"/>
    </row>
    <row r="68" spans="1:10">
      <c r="A68" s="77">
        <v>11</v>
      </c>
      <c r="B68" s="9" t="s">
        <v>35</v>
      </c>
      <c r="C68" s="9">
        <v>1800</v>
      </c>
      <c r="D68" s="90">
        <v>0</v>
      </c>
      <c r="E68" s="51" t="str">
        <f t="shared" si="1"/>
        <v>Het tarief ligt buiten de bandbreedte.</v>
      </c>
      <c r="F68" s="3"/>
      <c r="G68" s="40">
        <v>80</v>
      </c>
      <c r="H68" s="40">
        <v>130</v>
      </c>
      <c r="I68" s="88"/>
      <c r="J68" s="88"/>
    </row>
    <row r="69" spans="1:10">
      <c r="A69" s="77">
        <v>12</v>
      </c>
      <c r="B69" s="9" t="s">
        <v>36</v>
      </c>
      <c r="C69" s="9">
        <v>3600</v>
      </c>
      <c r="D69" s="90">
        <v>0</v>
      </c>
      <c r="E69" s="51" t="str">
        <f t="shared" si="1"/>
        <v>Het tarief ligt buiten de bandbreedte.</v>
      </c>
      <c r="F69" s="3"/>
      <c r="G69" s="40">
        <v>60</v>
      </c>
      <c r="H69" s="40">
        <v>80</v>
      </c>
      <c r="I69" s="88"/>
      <c r="J69" s="88"/>
    </row>
    <row r="70" spans="1:10">
      <c r="A70" s="77">
        <v>13</v>
      </c>
      <c r="B70" s="9" t="s">
        <v>37</v>
      </c>
      <c r="C70" s="9">
        <v>672</v>
      </c>
      <c r="D70" s="90">
        <v>0</v>
      </c>
      <c r="E70" s="51" t="str">
        <f t="shared" si="1"/>
        <v>Het tarief ligt buiten de bandbreedte.</v>
      </c>
      <c r="F70" s="3"/>
      <c r="G70" s="40">
        <v>80</v>
      </c>
      <c r="H70" s="40">
        <v>130</v>
      </c>
      <c r="I70" s="88"/>
      <c r="J70" s="88"/>
    </row>
    <row r="71" spans="1:10">
      <c r="A71" s="77">
        <v>14</v>
      </c>
      <c r="B71" s="9" t="s">
        <v>38</v>
      </c>
      <c r="C71" s="9">
        <v>800</v>
      </c>
      <c r="D71" s="90">
        <v>0</v>
      </c>
      <c r="E71" s="51" t="str">
        <f t="shared" si="1"/>
        <v>Het tarief ligt buiten de bandbreedte.</v>
      </c>
      <c r="F71" s="3"/>
      <c r="G71" s="40">
        <v>70</v>
      </c>
      <c r="H71" s="40">
        <v>90</v>
      </c>
      <c r="I71" s="88"/>
      <c r="J71" s="88"/>
    </row>
    <row r="72" spans="1:10">
      <c r="A72" s="77">
        <v>15</v>
      </c>
      <c r="B72" s="44" t="s">
        <v>119</v>
      </c>
      <c r="C72" s="9">
        <v>600</v>
      </c>
      <c r="D72" s="90">
        <v>0</v>
      </c>
      <c r="E72" s="51" t="str">
        <f t="shared" si="1"/>
        <v>Het tarief ligt buiten de bandbreedte.</v>
      </c>
      <c r="F72" s="3"/>
      <c r="G72" s="40">
        <v>80</v>
      </c>
      <c r="H72" s="40">
        <v>130</v>
      </c>
      <c r="I72" s="88"/>
      <c r="J72" s="88"/>
    </row>
    <row r="73" spans="1:10">
      <c r="A73" s="77">
        <v>16</v>
      </c>
      <c r="B73" s="44" t="s">
        <v>120</v>
      </c>
      <c r="C73" s="9">
        <v>1200</v>
      </c>
      <c r="D73" s="90">
        <v>0</v>
      </c>
      <c r="E73" s="51" t="str">
        <f t="shared" si="1"/>
        <v>Het tarief ligt buiten de bandbreedte.</v>
      </c>
      <c r="F73" s="3"/>
      <c r="G73" s="40">
        <v>70</v>
      </c>
      <c r="H73" s="40">
        <v>90</v>
      </c>
      <c r="I73" s="88"/>
      <c r="J73" s="88"/>
    </row>
    <row r="74" spans="1:10">
      <c r="A74" s="77">
        <v>17</v>
      </c>
      <c r="B74" s="9" t="s">
        <v>72</v>
      </c>
      <c r="C74" s="9">
        <v>1000</v>
      </c>
      <c r="D74" s="90">
        <v>0</v>
      </c>
      <c r="E74" s="51" t="str">
        <f t="shared" si="1"/>
        <v>Het tarief ligt buiten de bandbreedte.</v>
      </c>
      <c r="F74" s="3"/>
      <c r="G74" s="40">
        <v>70</v>
      </c>
      <c r="H74" s="40">
        <v>90</v>
      </c>
      <c r="I74" s="88"/>
      <c r="J74" s="88"/>
    </row>
    <row r="75" spans="1:10">
      <c r="A75" s="77">
        <v>18</v>
      </c>
      <c r="B75" s="9" t="s">
        <v>73</v>
      </c>
      <c r="C75" s="9">
        <v>2000</v>
      </c>
      <c r="D75" s="90">
        <v>0</v>
      </c>
      <c r="E75" s="51" t="str">
        <f t="shared" si="1"/>
        <v>Het tarief ligt buiten de bandbreedte.</v>
      </c>
      <c r="F75" s="3"/>
      <c r="G75" s="40">
        <v>50</v>
      </c>
      <c r="H75" s="40">
        <v>70</v>
      </c>
      <c r="I75" s="88"/>
      <c r="J75" s="88"/>
    </row>
    <row r="76" spans="1:10">
      <c r="A76" s="77">
        <v>19</v>
      </c>
      <c r="B76" s="9" t="s">
        <v>74</v>
      </c>
      <c r="C76" s="9">
        <v>4000</v>
      </c>
      <c r="D76" s="90">
        <v>0</v>
      </c>
      <c r="E76" s="51" t="str">
        <f t="shared" si="1"/>
        <v>Het tarief ligt buiten de bandbreedte.</v>
      </c>
      <c r="F76" s="3"/>
      <c r="G76" s="40">
        <v>70</v>
      </c>
      <c r="H76" s="40">
        <v>90</v>
      </c>
      <c r="I76" s="88"/>
      <c r="J76" s="88"/>
    </row>
    <row r="77" spans="1:10">
      <c r="A77" s="77">
        <v>20</v>
      </c>
      <c r="B77" s="9" t="s">
        <v>75</v>
      </c>
      <c r="C77" s="9">
        <v>8000</v>
      </c>
      <c r="D77" s="90">
        <v>0</v>
      </c>
      <c r="E77" s="51" t="str">
        <f t="shared" si="1"/>
        <v>Het tarief ligt buiten de bandbreedte.</v>
      </c>
      <c r="F77" s="3"/>
      <c r="G77" s="40">
        <v>50</v>
      </c>
      <c r="H77" s="40">
        <v>70</v>
      </c>
      <c r="I77" s="88"/>
      <c r="J77" s="88"/>
    </row>
    <row r="78" spans="1:10">
      <c r="A78" s="77">
        <v>21</v>
      </c>
      <c r="B78" s="9" t="s">
        <v>76</v>
      </c>
      <c r="C78" s="9">
        <v>1000</v>
      </c>
      <c r="D78" s="90">
        <v>0</v>
      </c>
      <c r="E78" s="51" t="str">
        <f>IF(AND(D78&gt;=G78,D78&lt;=H78),D78*C78,"Het tarief ligt buiten de bandbreedte.")</f>
        <v>Het tarief ligt buiten de bandbreedte.</v>
      </c>
      <c r="F78" s="3"/>
      <c r="G78" s="40">
        <v>80</v>
      </c>
      <c r="H78" s="40">
        <v>100</v>
      </c>
      <c r="I78" s="88"/>
      <c r="J78" s="88"/>
    </row>
    <row r="79" spans="1:10">
      <c r="A79" s="77">
        <v>22</v>
      </c>
      <c r="B79" s="9" t="s">
        <v>77</v>
      </c>
      <c r="C79" s="9">
        <v>2000</v>
      </c>
      <c r="D79" s="90">
        <v>0</v>
      </c>
      <c r="E79" s="51" t="str">
        <f t="shared" si="1"/>
        <v>Het tarief ligt buiten de bandbreedte.</v>
      </c>
      <c r="G79" s="40">
        <v>50</v>
      </c>
      <c r="H79" s="40">
        <v>70</v>
      </c>
      <c r="I79" s="88"/>
      <c r="J79" s="88"/>
    </row>
    <row r="80" spans="1:10">
      <c r="A80" s="77">
        <v>23</v>
      </c>
      <c r="B80" s="9" t="s">
        <v>78</v>
      </c>
      <c r="C80" s="9">
        <v>4000</v>
      </c>
      <c r="D80" s="90">
        <v>0</v>
      </c>
      <c r="E80" s="51" t="str">
        <f t="shared" si="1"/>
        <v>Het tarief ligt buiten de bandbreedte.</v>
      </c>
      <c r="G80" s="40">
        <v>80</v>
      </c>
      <c r="H80" s="40">
        <v>100</v>
      </c>
      <c r="I80" s="88"/>
      <c r="J80" s="88"/>
    </row>
    <row r="81" spans="1:10">
      <c r="A81" s="77">
        <v>24</v>
      </c>
      <c r="B81" s="9" t="s">
        <v>79</v>
      </c>
      <c r="C81" s="9">
        <v>8000</v>
      </c>
      <c r="D81" s="90">
        <v>0</v>
      </c>
      <c r="E81" s="51" t="str">
        <f t="shared" si="1"/>
        <v>Het tarief ligt buiten de bandbreedte.</v>
      </c>
      <c r="G81" s="40">
        <v>60</v>
      </c>
      <c r="H81" s="40">
        <v>80</v>
      </c>
      <c r="I81" s="88"/>
      <c r="J81" s="88"/>
    </row>
    <row r="82" spans="1:10">
      <c r="A82" s="77">
        <v>25</v>
      </c>
      <c r="B82" s="9" t="s">
        <v>80</v>
      </c>
      <c r="C82" s="9">
        <v>4000</v>
      </c>
      <c r="D82" s="90">
        <v>0</v>
      </c>
      <c r="E82" s="51" t="str">
        <f t="shared" si="1"/>
        <v>Het tarief ligt buiten de bandbreedte.</v>
      </c>
      <c r="G82" s="40">
        <v>70</v>
      </c>
      <c r="H82" s="40">
        <v>90</v>
      </c>
      <c r="I82" s="88"/>
      <c r="J82" s="88"/>
    </row>
    <row r="83" spans="1:10">
      <c r="A83" s="77">
        <v>26</v>
      </c>
      <c r="B83" s="9" t="s">
        <v>81</v>
      </c>
      <c r="C83" s="9">
        <v>8000</v>
      </c>
      <c r="D83" s="90">
        <v>0</v>
      </c>
      <c r="E83" s="51" t="str">
        <f t="shared" si="1"/>
        <v>Het tarief ligt buiten de bandbreedte.</v>
      </c>
      <c r="G83" s="40">
        <v>50</v>
      </c>
      <c r="H83" s="40">
        <v>70</v>
      </c>
      <c r="I83" s="88"/>
      <c r="J83" s="88"/>
    </row>
    <row r="84" spans="1:10" ht="40.5" customHeight="1">
      <c r="A84" s="17"/>
      <c r="B84" s="20" t="s">
        <v>82</v>
      </c>
      <c r="C84" s="84"/>
      <c r="D84" s="17"/>
      <c r="E84" s="23">
        <f>SUM(E56:E83)</f>
        <v>0</v>
      </c>
      <c r="F84" s="19" t="s">
        <v>51</v>
      </c>
      <c r="I84" s="88"/>
      <c r="J84" s="88"/>
    </row>
    <row r="85" spans="1:10" ht="14.5" customHeight="1">
      <c r="A85" s="17"/>
      <c r="B85" s="9" t="s">
        <v>83</v>
      </c>
      <c r="C85" s="91">
        <v>0</v>
      </c>
      <c r="D85" s="17" t="s">
        <v>53</v>
      </c>
      <c r="E85" s="56" t="str">
        <f>IF(AND(C85&gt;=G85,C85&lt;=H85),E84*C85,"Het percentage ligt buiten de bandbreedte.")</f>
        <v>Het percentage ligt buiten de bandbreedte.</v>
      </c>
      <c r="G85" s="41">
        <v>0.1</v>
      </c>
      <c r="H85" s="41">
        <v>0.2</v>
      </c>
      <c r="I85" s="88"/>
      <c r="J85" s="88"/>
    </row>
    <row r="86" spans="1:10" ht="14.5" customHeight="1">
      <c r="A86" s="17"/>
      <c r="B86" s="62" t="s">
        <v>84</v>
      </c>
      <c r="C86" s="42"/>
      <c r="D86" s="17"/>
      <c r="E86" s="22" t="e">
        <f>E84+E85</f>
        <v>#VALUE!</v>
      </c>
      <c r="F86" s="14" t="s">
        <v>85</v>
      </c>
      <c r="I86" s="88"/>
      <c r="J86" s="88"/>
    </row>
    <row r="87" spans="1:10" ht="14.5" customHeight="1">
      <c r="A87" s="17"/>
      <c r="B87" s="9" t="s">
        <v>56</v>
      </c>
      <c r="C87" s="91">
        <v>0</v>
      </c>
      <c r="D87" s="17" t="s">
        <v>57</v>
      </c>
      <c r="E87" s="56" t="str">
        <f>IF(AND(C87&gt;=G87,C87&lt;=H87),E86*C87,"Het percentage ligt buiten de bandbreedte.")</f>
        <v>Het percentage ligt buiten de bandbreedte.</v>
      </c>
      <c r="G87" s="41">
        <v>0.03</v>
      </c>
      <c r="H87" s="41">
        <v>0.1</v>
      </c>
      <c r="I87" s="88"/>
      <c r="J87" s="88"/>
    </row>
    <row r="88" spans="1:10" ht="14.5" customHeight="1">
      <c r="A88" s="17"/>
      <c r="B88" s="62" t="s">
        <v>86</v>
      </c>
      <c r="C88" s="17"/>
      <c r="D88" s="17"/>
      <c r="E88" s="22" t="e">
        <f>E86+E87</f>
        <v>#VALUE!</v>
      </c>
      <c r="F88" s="14" t="s">
        <v>87</v>
      </c>
      <c r="I88" s="88"/>
      <c r="J88" s="88"/>
    </row>
    <row r="89" spans="1:10" ht="48" customHeight="1">
      <c r="A89" s="17"/>
      <c r="B89" s="20" t="s">
        <v>88</v>
      </c>
      <c r="C89" s="17"/>
      <c r="D89" s="17"/>
      <c r="E89" s="23" t="e">
        <f>E88</f>
        <v>#VALUE!</v>
      </c>
      <c r="F89" s="19" t="s">
        <v>89</v>
      </c>
    </row>
    <row r="93" spans="1:10" ht="21">
      <c r="A93" s="17"/>
      <c r="B93" s="18" t="s">
        <v>60</v>
      </c>
      <c r="E93" s="22" t="e">
        <f>E53</f>
        <v>#VALUE!</v>
      </c>
      <c r="F93" s="14" t="s">
        <v>90</v>
      </c>
    </row>
    <row r="94" spans="1:10" ht="21">
      <c r="A94" s="17"/>
      <c r="B94" s="20" t="s">
        <v>88</v>
      </c>
      <c r="E94" s="22" t="e">
        <f>E89</f>
        <v>#VALUE!</v>
      </c>
      <c r="F94" s="14" t="s">
        <v>91</v>
      </c>
    </row>
    <row r="96" spans="1:10" ht="34">
      <c r="B96" s="78" t="s">
        <v>92</v>
      </c>
      <c r="C96" t="s">
        <v>93</v>
      </c>
      <c r="D96" s="14" t="s">
        <v>94</v>
      </c>
      <c r="E96" s="92" t="e">
        <f>E93+E94</f>
        <v>#VALUE!</v>
      </c>
      <c r="F96" s="14" t="s">
        <v>95</v>
      </c>
    </row>
    <row r="97" spans="2:10" ht="21">
      <c r="B97" s="24"/>
      <c r="D97" s="14"/>
      <c r="E97" t="e">
        <f>IF(AND(E96&gt;=C100,E96&lt;=C101),"U heeft correcte uurtarieven en percentages ingevoerd.","U heeft nog niet overal de correcte uurtarieven en percentages ingevuld")</f>
        <v>#VALUE!</v>
      </c>
    </row>
    <row r="98" spans="2:10" ht="21">
      <c r="B98" s="79" t="s">
        <v>96</v>
      </c>
      <c r="C98" s="21" t="s">
        <v>97</v>
      </c>
    </row>
    <row r="99" spans="2:10" ht="21">
      <c r="B99" s="79" t="s">
        <v>98</v>
      </c>
      <c r="C99" s="46">
        <v>15</v>
      </c>
      <c r="D99" s="19" t="s">
        <v>99</v>
      </c>
    </row>
    <row r="100" spans="2:10" ht="34">
      <c r="B100" s="78" t="s">
        <v>113</v>
      </c>
      <c r="C100" s="43">
        <v>5677839.8600000003</v>
      </c>
      <c r="D100" s="19" t="s">
        <v>100</v>
      </c>
    </row>
    <row r="101" spans="2:10" ht="34">
      <c r="B101" s="78" t="s">
        <v>114</v>
      </c>
      <c r="C101" s="43">
        <v>9103978.0800000001</v>
      </c>
      <c r="D101" s="19" t="s">
        <v>101</v>
      </c>
    </row>
    <row r="103" spans="2:10" ht="21">
      <c r="B103" s="21" t="s">
        <v>102</v>
      </c>
    </row>
    <row r="104" spans="2:10" ht="15" thickBot="1"/>
    <row r="105" spans="2:10" ht="58">
      <c r="B105" s="26"/>
      <c r="C105" s="27"/>
      <c r="D105" s="27"/>
      <c r="E105" s="27"/>
      <c r="F105" s="28" t="s">
        <v>109</v>
      </c>
      <c r="G105" s="29" t="s">
        <v>103</v>
      </c>
      <c r="H105" s="28" t="s">
        <v>110</v>
      </c>
      <c r="I105" s="27"/>
      <c r="J105" s="30"/>
    </row>
    <row r="106" spans="2:10" s="25" customFormat="1" ht="43.5">
      <c r="B106" s="80" t="s">
        <v>112</v>
      </c>
      <c r="C106" s="31" t="s">
        <v>104</v>
      </c>
      <c r="D106" s="32" t="s">
        <v>105</v>
      </c>
      <c r="E106" s="33" t="s">
        <v>103</v>
      </c>
      <c r="I106" s="31" t="s">
        <v>106</v>
      </c>
      <c r="J106" s="34" t="s">
        <v>105</v>
      </c>
    </row>
    <row r="107" spans="2:10" ht="44" thickBot="1">
      <c r="B107" s="35"/>
      <c r="C107" s="36"/>
      <c r="D107" s="36"/>
      <c r="E107" s="36"/>
      <c r="F107" s="37" t="s">
        <v>111</v>
      </c>
      <c r="G107" s="38" t="s">
        <v>103</v>
      </c>
      <c r="H107" s="37" t="s">
        <v>110</v>
      </c>
      <c r="I107" s="36"/>
      <c r="J107" s="39"/>
    </row>
    <row r="110" spans="2:10" ht="21">
      <c r="B110" s="79" t="s">
        <v>107</v>
      </c>
      <c r="C110" s="93" t="e">
        <f>IF(AND(E96&gt;=C100,E96&lt;=C101),C99-((E96-C100)/(C101-C100))*C99,"NTB")</f>
        <v>#VALUE!</v>
      </c>
      <c r="D110" s="21" t="s">
        <v>108</v>
      </c>
    </row>
  </sheetData>
  <sheetProtection algorithmName="SHA-512" hashValue="SUZFyPhUG1yYjxykjNxsNW3u1Qu1qFqNSxVIJs5imvxhlniPrYU+AIvLhnUMg00MhCGLaB6Y3ZVY/kNCbvVrgQ==" saltValue="rRCnIBI6aE3fsBZV2VtbIw==" spinCount="100000" sheet="1" objects="1" scenarios="1"/>
  <mergeCells count="7">
    <mergeCell ref="D9:H9"/>
    <mergeCell ref="G26:H26"/>
    <mergeCell ref="D5:H5"/>
    <mergeCell ref="A1:H1"/>
    <mergeCell ref="D6:H6"/>
    <mergeCell ref="D7:H7"/>
    <mergeCell ref="D8:H8"/>
  </mergeCells>
  <conditionalFormatting sqref="D28:D47">
    <cfRule type="cellIs" dxfId="5" priority="6" operator="between">
      <formula>$G28</formula>
      <formula>$H28</formula>
    </cfRule>
  </conditionalFormatting>
  <conditionalFormatting sqref="D58:D83">
    <cfRule type="cellIs" dxfId="4" priority="5" operator="between">
      <formula>$G58</formula>
      <formula>$H58</formula>
    </cfRule>
  </conditionalFormatting>
  <conditionalFormatting sqref="C49">
    <cfRule type="cellIs" dxfId="3" priority="4" operator="between">
      <formula>$G49</formula>
      <formula>$H49</formula>
    </cfRule>
  </conditionalFormatting>
  <conditionalFormatting sqref="C51">
    <cfRule type="cellIs" dxfId="2" priority="3" operator="between">
      <formula>$G51</formula>
      <formula>$H51</formula>
    </cfRule>
  </conditionalFormatting>
  <conditionalFormatting sqref="C85">
    <cfRule type="cellIs" dxfId="1" priority="2" operator="between">
      <formula>$G85</formula>
      <formula>$H85</formula>
    </cfRule>
  </conditionalFormatting>
  <conditionalFormatting sqref="C87">
    <cfRule type="cellIs" dxfId="0" priority="1" operator="between">
      <formula>$G87</formula>
      <formula>$H87</formula>
    </cfRule>
  </conditionalFormatting>
  <pageMargins left="0.70866141732283472" right="0.70866141732283472" top="0.74803149606299213" bottom="0.74803149606299213" header="0.31496062992125984" footer="0.31496062992125984"/>
  <pageSetup paperSize="8" scale="41" orientation="portrait" r:id="rId1"/>
  <ignoredErrors>
    <ignoredError sqref="E86"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fd5f5b2-3407-4ef6-a6f9-3295d6aa25ad" xsi:nil="true"/>
    <lcf76f155ced4ddcb4097134ff3c332f xmlns="fa0170cc-c121-418d-a1ec-84c8329723b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54A70BA0F4964187290DE5910D4D10" ma:contentTypeVersion="14" ma:contentTypeDescription="Een nieuw document maken." ma:contentTypeScope="" ma:versionID="c88f814059f9e451ab7d34adc30fb3ea">
  <xsd:schema xmlns:xsd="http://www.w3.org/2001/XMLSchema" xmlns:xs="http://www.w3.org/2001/XMLSchema" xmlns:p="http://schemas.microsoft.com/office/2006/metadata/properties" xmlns:ns2="fa0170cc-c121-418d-a1ec-84c8329723b7" xmlns:ns3="5fd5f5b2-3407-4ef6-a6f9-3295d6aa25ad" targetNamespace="http://schemas.microsoft.com/office/2006/metadata/properties" ma:root="true" ma:fieldsID="e5d31dcf6fbf7472b145c7bdcb7dcb1e" ns2:_="" ns3:_="">
    <xsd:import namespace="fa0170cc-c121-418d-a1ec-84c8329723b7"/>
    <xsd:import namespace="5fd5f5b2-3407-4ef6-a6f9-3295d6aa25a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0170cc-c121-418d-a1ec-84c8329723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a76d5018-49ed-472c-b0f6-6ebde2ccc205"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d5f5b2-3407-4ef6-a6f9-3295d6aa25a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14855a0-15f4-4e7a-a0a4-70698b164a98}" ma:internalName="TaxCatchAll" ma:showField="CatchAllData" ma:web="5fd5f5b2-3407-4ef6-a6f9-3295d6aa25a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FFE46E-7EB9-4F91-A79F-87A5346091C7}">
  <ds:schemaRefs>
    <ds:schemaRef ds:uri="http://schemas.microsoft.com/sharepoint/v3/contenttype/forms"/>
  </ds:schemaRefs>
</ds:datastoreItem>
</file>

<file path=customXml/itemProps2.xml><?xml version="1.0" encoding="utf-8"?>
<ds:datastoreItem xmlns:ds="http://schemas.openxmlformats.org/officeDocument/2006/customXml" ds:itemID="{1BA15A33-7766-427C-A042-109661071BE1}">
  <ds:schemaRefs>
    <ds:schemaRef ds:uri="http://schemas.openxmlformats.org/package/2006/metadata/core-properties"/>
    <ds:schemaRef ds:uri="http://schemas.microsoft.com/office/2006/documentManagement/types"/>
    <ds:schemaRef ds:uri="http://schemas.microsoft.com/office/infopath/2007/PartnerControls"/>
    <ds:schemaRef ds:uri="fa0170cc-c121-418d-a1ec-84c8329723b7"/>
    <ds:schemaRef ds:uri="http://purl.org/dc/elements/1.1/"/>
    <ds:schemaRef ds:uri="http://schemas.microsoft.com/office/2006/metadata/properties"/>
    <ds:schemaRef ds:uri="http://purl.org/dc/terms/"/>
    <ds:schemaRef ds:uri="5fd5f5b2-3407-4ef6-a6f9-3295d6aa25ad"/>
    <ds:schemaRef ds:uri="http://www.w3.org/XML/1998/namespace"/>
    <ds:schemaRef ds:uri="http://purl.org/dc/dcmitype/"/>
  </ds:schemaRefs>
</ds:datastoreItem>
</file>

<file path=customXml/itemProps3.xml><?xml version="1.0" encoding="utf-8"?>
<ds:datastoreItem xmlns:ds="http://schemas.openxmlformats.org/officeDocument/2006/customXml" ds:itemID="{0B64538D-F890-4C58-98CD-312E2A3FF6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0170cc-c121-418d-a1ec-84c8329723b7"/>
    <ds:schemaRef ds:uri="5fd5f5b2-3407-4ef6-a6f9-3295d6aa25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Totaal prijsinvulformulier</vt:lpstr>
      <vt:lpstr>'Totaal prijsinvulformulier'!Afdrukbereik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Ommeren, W van</dc:creator>
  <cp:keywords/>
  <dc:description/>
  <cp:lastModifiedBy>Hilhorst, Ad (RWS CD)</cp:lastModifiedBy>
  <cp:revision/>
  <dcterms:created xsi:type="dcterms:W3CDTF">2018-10-08T10:54:26Z</dcterms:created>
  <dcterms:modified xsi:type="dcterms:W3CDTF">2024-04-28T14:14:21Z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ContentTypeId">
    <vt:lpwstr>0x010100FA54A70BA0F4964187290DE5910D4D10</vt:lpwstr>
  </property>
  <property fmtid="{D5CDD505-2E9C-101B-9397-08002B2CF9AE}" pid="37" name="MediaServiceImageTags">
    <vt:lpwstr/>
  </property>
  <property fmtid="{D5CDD505-2E9C-101B-9397-08002B2CF9AE}" pid="38" name="BExAnalyzer_OldName">
    <vt:lpwstr>Bijlage 3a - Prijsinvulformulier 31190586 Vuurtorens v1.0..xlsx</vt:lpwstr>
  </property>
</Properties>
</file>