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66925"/>
  <mc:AlternateContent xmlns:mc="http://schemas.openxmlformats.org/markup-compatibility/2006">
    <mc:Choice Requires="x15">
      <x15ac:absPath xmlns:x15ac="http://schemas.microsoft.com/office/spreadsheetml/2010/11/ac" url="https://gemehv.sharepoint.com/sites/prj_AanbestedingenFood/Gedeelde documenten/General/02. Aanbestedingsdocumenten/"/>
    </mc:Choice>
  </mc:AlternateContent>
  <xr:revisionPtr revIDLastSave="180" documentId="8_{26F72AF7-B4BB-4B1B-83F6-54FBC443FB83}" xr6:coauthVersionLast="47" xr6:coauthVersionMax="47" xr10:uidLastSave="{FEE08F50-ED18-47C4-ADF5-01D8A8DA7F45}"/>
  <bookViews>
    <workbookView xWindow="-120" yWindow="-120" windowWidth="34080" windowHeight="22200" xr2:uid="{21D099CD-FD1F-4393-BD67-ACBB7FA578CA}"/>
  </bookViews>
  <sheets>
    <sheet name="Prijzenblad" sheetId="1" r:id="rId1"/>
    <sheet name="Kernassortiment" sheetId="2" r:id="rId2"/>
    <sheet name="Niet kernassortimen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 l="1"/>
  <c r="C13" i="1"/>
  <c r="D9" i="3"/>
  <c r="E9" i="3" s="1"/>
  <c r="E8" i="3"/>
  <c r="D8" i="3"/>
  <c r="D7" i="3"/>
  <c r="E7" i="3" s="1"/>
  <c r="D6" i="3"/>
  <c r="E6" i="3" s="1"/>
  <c r="D5" i="3"/>
  <c r="E5" i="3" s="1"/>
  <c r="D4" i="3"/>
  <c r="E4" i="3" s="1"/>
  <c r="E11" i="3" s="1"/>
  <c r="I11" i="3" s="1"/>
  <c r="L106" i="2" l="1"/>
  <c r="M106" i="2" s="1"/>
  <c r="L105" i="2"/>
  <c r="M105" i="2" s="1"/>
  <c r="L104" i="2"/>
  <c r="M104" i="2" s="1"/>
  <c r="L103" i="2"/>
  <c r="M103" i="2" s="1"/>
  <c r="L102" i="2"/>
  <c r="M102" i="2" s="1"/>
  <c r="L101" i="2"/>
  <c r="M101" i="2" s="1"/>
  <c r="L100" i="2"/>
  <c r="M100" i="2" s="1"/>
  <c r="L99" i="2"/>
  <c r="M99" i="2" s="1"/>
  <c r="L98" i="2"/>
  <c r="M98" i="2" s="1"/>
  <c r="L97" i="2"/>
  <c r="M97" i="2" s="1"/>
  <c r="L96" i="2"/>
  <c r="M96" i="2" s="1"/>
  <c r="L95" i="2"/>
  <c r="M95" i="2" s="1"/>
  <c r="L94" i="2"/>
  <c r="M94" i="2" s="1"/>
  <c r="L93" i="2"/>
  <c r="M93" i="2" s="1"/>
  <c r="L92" i="2"/>
  <c r="M92" i="2" s="1"/>
  <c r="L91" i="2"/>
  <c r="M91" i="2" s="1"/>
  <c r="M90" i="2"/>
  <c r="L90" i="2"/>
  <c r="L89" i="2"/>
  <c r="M89" i="2" s="1"/>
  <c r="L88" i="2"/>
  <c r="M88" i="2" s="1"/>
  <c r="L87" i="2"/>
  <c r="M87" i="2" s="1"/>
  <c r="L86" i="2"/>
  <c r="M86" i="2" s="1"/>
  <c r="L85" i="2"/>
  <c r="M85" i="2" s="1"/>
  <c r="L84" i="2"/>
  <c r="M84" i="2" s="1"/>
  <c r="L83" i="2"/>
  <c r="M83" i="2" s="1"/>
  <c r="L82" i="2"/>
  <c r="M82" i="2" s="1"/>
  <c r="L81" i="2"/>
  <c r="M81" i="2" s="1"/>
  <c r="L80" i="2"/>
  <c r="M80" i="2" s="1"/>
  <c r="L79" i="2"/>
  <c r="M79" i="2" s="1"/>
  <c r="L78" i="2"/>
  <c r="M78" i="2" s="1"/>
  <c r="L77" i="2"/>
  <c r="M77" i="2" s="1"/>
  <c r="L76" i="2"/>
  <c r="M76" i="2" s="1"/>
  <c r="L75" i="2"/>
  <c r="M75" i="2" s="1"/>
  <c r="L74" i="2"/>
  <c r="M74" i="2" s="1"/>
  <c r="L73" i="2"/>
  <c r="M73" i="2" s="1"/>
  <c r="L72" i="2"/>
  <c r="M72" i="2" s="1"/>
  <c r="L71" i="2"/>
  <c r="M71" i="2" s="1"/>
  <c r="L70" i="2"/>
  <c r="M70" i="2" s="1"/>
  <c r="L69" i="2"/>
  <c r="M69" i="2" s="1"/>
  <c r="L68" i="2"/>
  <c r="M68" i="2" s="1"/>
  <c r="L67" i="2"/>
  <c r="M67" i="2" s="1"/>
  <c r="L66" i="2"/>
  <c r="M66" i="2" s="1"/>
  <c r="L65" i="2"/>
  <c r="M65" i="2" s="1"/>
  <c r="L64" i="2"/>
  <c r="M64" i="2" s="1"/>
  <c r="L63" i="2"/>
  <c r="M63" i="2" s="1"/>
  <c r="L62" i="2"/>
  <c r="M62" i="2" s="1"/>
  <c r="L61" i="2"/>
  <c r="M61" i="2" s="1"/>
  <c r="L60" i="2"/>
  <c r="M60" i="2" s="1"/>
  <c r="L59" i="2"/>
  <c r="M59" i="2" s="1"/>
  <c r="L58" i="2"/>
  <c r="M58" i="2" s="1"/>
  <c r="L57" i="2"/>
  <c r="M57" i="2" s="1"/>
  <c r="L56" i="2"/>
  <c r="M56" i="2" s="1"/>
  <c r="L55" i="2"/>
  <c r="M55" i="2" s="1"/>
  <c r="L54" i="2"/>
  <c r="M54" i="2" s="1"/>
  <c r="L53" i="2"/>
  <c r="M53" i="2" s="1"/>
  <c r="L52" i="2"/>
  <c r="M52" i="2" s="1"/>
  <c r="L51" i="2"/>
  <c r="M51" i="2" s="1"/>
  <c r="L50" i="2"/>
  <c r="M50" i="2" s="1"/>
  <c r="L49" i="2"/>
  <c r="M49" i="2" s="1"/>
  <c r="L48" i="2"/>
  <c r="M48" i="2" s="1"/>
  <c r="L47" i="2"/>
  <c r="M47" i="2" s="1"/>
  <c r="L46" i="2"/>
  <c r="M46" i="2" s="1"/>
  <c r="L45" i="2"/>
  <c r="M45" i="2" s="1"/>
  <c r="L44" i="2"/>
  <c r="M44" i="2" s="1"/>
  <c r="L43" i="2"/>
  <c r="M43" i="2" s="1"/>
  <c r="L42" i="2"/>
  <c r="M42" i="2" s="1"/>
  <c r="L41" i="2"/>
  <c r="M41" i="2" s="1"/>
  <c r="L40" i="2"/>
  <c r="M40" i="2" s="1"/>
  <c r="L39" i="2"/>
  <c r="M39" i="2" s="1"/>
  <c r="L38" i="2"/>
  <c r="M38" i="2" s="1"/>
  <c r="L37" i="2"/>
  <c r="M37" i="2" s="1"/>
  <c r="L36" i="2"/>
  <c r="M36" i="2" s="1"/>
  <c r="L35" i="2"/>
  <c r="M35" i="2" s="1"/>
  <c r="L34" i="2"/>
  <c r="M34" i="2" s="1"/>
  <c r="M33" i="2"/>
  <c r="L33" i="2"/>
  <c r="L32" i="2"/>
  <c r="M32" i="2" s="1"/>
  <c r="L31" i="2"/>
  <c r="M31" i="2" s="1"/>
  <c r="L30" i="2"/>
  <c r="M30" i="2" s="1"/>
  <c r="L29" i="2"/>
  <c r="M29" i="2" s="1"/>
  <c r="L28" i="2"/>
  <c r="M28" i="2" s="1"/>
  <c r="L27" i="2"/>
  <c r="M27" i="2" s="1"/>
  <c r="M26" i="2"/>
  <c r="L26" i="2"/>
  <c r="L25" i="2"/>
  <c r="M25" i="2" s="1"/>
  <c r="L24" i="2"/>
  <c r="M24" i="2" s="1"/>
  <c r="L23" i="2"/>
  <c r="M23" i="2" s="1"/>
  <c r="L22" i="2"/>
  <c r="M22" i="2" s="1"/>
  <c r="L21" i="2"/>
  <c r="M21" i="2" s="1"/>
  <c r="L20" i="2"/>
  <c r="M20" i="2" s="1"/>
  <c r="L19" i="2"/>
  <c r="M19" i="2" s="1"/>
  <c r="L18" i="2"/>
  <c r="M18" i="2" s="1"/>
  <c r="L17" i="2"/>
  <c r="M17" i="2" s="1"/>
  <c r="L16" i="2"/>
  <c r="M16" i="2" s="1"/>
  <c r="L15" i="2"/>
  <c r="M15" i="2" s="1"/>
  <c r="L14" i="2"/>
  <c r="M14" i="2" s="1"/>
  <c r="L13" i="2"/>
  <c r="M13" i="2" s="1"/>
  <c r="L12" i="2"/>
  <c r="M12" i="2" s="1"/>
  <c r="L11" i="2"/>
  <c r="M11" i="2" s="1"/>
  <c r="L10" i="2"/>
  <c r="M10" i="2" s="1"/>
  <c r="L9" i="2"/>
  <c r="M9" i="2" s="1"/>
  <c r="L8" i="2"/>
  <c r="M8" i="2" s="1"/>
  <c r="L7" i="2"/>
  <c r="M7" i="2" s="1"/>
  <c r="M108" i="2" s="1"/>
  <c r="C12" i="1" s="1"/>
</calcChain>
</file>

<file path=xl/sharedStrings.xml><?xml version="1.0" encoding="utf-8"?>
<sst xmlns="http://schemas.openxmlformats.org/spreadsheetml/2006/main" count="436" uniqueCount="161">
  <si>
    <t xml:space="preserve">1. </t>
  </si>
  <si>
    <t xml:space="preserve">Naam Inschrijver: </t>
  </si>
  <si>
    <t>Voorwaarden</t>
  </si>
  <si>
    <t>* Alle geofferde prijzen zijn in Euro's en exclusief btw;</t>
  </si>
  <si>
    <t>Inschrijfprijs gehele contractuur (4 jaar) excl. btw</t>
  </si>
  <si>
    <t>* Vul de groene invulvelden in conform het gestelde in de aanbestedingsstukken;</t>
  </si>
  <si>
    <t>* Er kunnen geen rechten worden ontleend aan de aantallen genoemd in deze bijlage. In overleg met en na goedkeuring van Opdrachtgever zijn alternatieven in termen van volume en type product toegestaan;</t>
  </si>
  <si>
    <t>* Kosten die niet in de opdracht genoemd worden en niet verdisconteerd zijn in de prijsstelling, maar toch noodzakelijk blijken te zijn voor een goed functioneren van het product of dienstverlening, conform de in het bestek gestelde eisen, zijn voor rekening van Opdrachtnemer;</t>
  </si>
  <si>
    <t>2.</t>
  </si>
  <si>
    <t>Fictieve Inschrijfsom</t>
  </si>
  <si>
    <t>Prijzenblad Food en Non-Food Gemeente Eindhoven</t>
  </si>
  <si>
    <t>VP</t>
  </si>
  <si>
    <t>INH</t>
  </si>
  <si>
    <t>EENH</t>
  </si>
  <si>
    <t>Omschrijving</t>
  </si>
  <si>
    <t>Omschrijving alternatief product</t>
  </si>
  <si>
    <t>Originele verpakkings-eenheid alterantief product</t>
  </si>
  <si>
    <t>Prijs per originele verpakkings-eenheid</t>
  </si>
  <si>
    <t>Tarieven Inschrijver 
(geen alternatief)</t>
  </si>
  <si>
    <t>Tarieven Inschrijver 
(wel alternatief)</t>
  </si>
  <si>
    <t>Totale kosten</t>
  </si>
  <si>
    <t>PK</t>
  </si>
  <si>
    <t>L</t>
  </si>
  <si>
    <t>TR</t>
  </si>
  <si>
    <t>FL.</t>
  </si>
  <si>
    <t>BK</t>
  </si>
  <si>
    <t>GR</t>
  </si>
  <si>
    <t>CL</t>
  </si>
  <si>
    <t>ST</t>
  </si>
  <si>
    <t>KG</t>
  </si>
  <si>
    <t>EM</t>
  </si>
  <si>
    <t>KWARK FRUIT BOSVRUCHT HALFVOL</t>
  </si>
  <si>
    <t>BX</t>
  </si>
  <si>
    <t>KF</t>
  </si>
  <si>
    <t>DS</t>
  </si>
  <si>
    <t>PL</t>
  </si>
  <si>
    <t>ZAK</t>
  </si>
  <si>
    <t>GRIEKSE YOGHURT KATHAROS</t>
  </si>
  <si>
    <t>GEKOOKTE GEPELDE SCHARRELEIEREN M</t>
  </si>
  <si>
    <t>POT</t>
  </si>
  <si>
    <t>ML</t>
  </si>
  <si>
    <t>FRIKANDEL JUMBO 85GR</t>
  </si>
  <si>
    <t>CASHEWNOTEN ONGEZOUTEN</t>
  </si>
  <si>
    <t>ROL</t>
  </si>
  <si>
    <t>WALNOTEN GEPELD USA</t>
  </si>
  <si>
    <t>KAAS JONG BELEGEN GOUDKAAS GESN.25X20GR.</t>
  </si>
  <si>
    <t>KAAS OUD GESNEDEN 50 PLAKKEN A 20GR</t>
  </si>
  <si>
    <t>KAAS JONG GESN. 50 PLAKKEN A 20GR</t>
  </si>
  <si>
    <t>SNICKERS SINGLE 50G</t>
  </si>
  <si>
    <t>OMELET NATUREL 90GR.</t>
  </si>
  <si>
    <t>KAASSOUFFLE JUMBO 60 GRAM RECHTHOEK</t>
  </si>
  <si>
    <t>MARS SINGLE 51G</t>
  </si>
  <si>
    <t>BOS</t>
  </si>
  <si>
    <t>KAAS BORRELBLOK JONG BELEGEN</t>
  </si>
  <si>
    <t>KAAS GOUDA OUD 2 PLAKS</t>
  </si>
  <si>
    <t>FS</t>
  </si>
  <si>
    <t>KAAS GOUDA JONG BELEGEN 2 PLAKS</t>
  </si>
  <si>
    <t>Totale waarde kernassortiment per jaar</t>
  </si>
  <si>
    <t>Totaalprijs kernassortiment</t>
  </si>
  <si>
    <t>Niet kernassortiment</t>
  </si>
  <si>
    <t>Nr.</t>
  </si>
  <si>
    <t>Gegevens gebaseerd op gemiddelde afname in 2023</t>
  </si>
  <si>
    <t>KRT</t>
  </si>
  <si>
    <t xml:space="preserve">EIEREN BIOLOGISCH MAAT L/M/S NL-BIO-01 </t>
  </si>
  <si>
    <t>KAAS KOMIJN JB GESN.  50 PLAKKEN A 20GR</t>
  </si>
  <si>
    <t>ACHTERHAM GESN. CA. 32 PLAK</t>
  </si>
  <si>
    <t>BRIE BLOK CA. 1KG</t>
  </si>
  <si>
    <t>FETA BLOKJES</t>
  </si>
  <si>
    <t>MOZZARELLA MINI GALBANI</t>
  </si>
  <si>
    <t>MOZZARELLA ZUGER  STAAF</t>
  </si>
  <si>
    <t>KROKET GROENTEN LAAN 80 GRAM</t>
  </si>
  <si>
    <t>BAMIHAP VEGETARISCH 125GR</t>
  </si>
  <si>
    <t>NASISCHIJF EXT.PITTIG VEGETARISCH 130GR</t>
  </si>
  <si>
    <t>COCA COLA REGULAR 50CL PET</t>
  </si>
  <si>
    <t>COCA COLA ZERO 50CL PET</t>
  </si>
  <si>
    <t>SPA REINE 50CL PET</t>
  </si>
  <si>
    <t>SPA INTENSE 50CL PET</t>
  </si>
  <si>
    <t>SPA TOUCH SPARKLING LEMON 50CL PET</t>
  </si>
  <si>
    <t>ICE TEA GREEN 50CL RPET</t>
  </si>
  <si>
    <t>COCA COLA ZERO 1L GLAS</t>
  </si>
  <si>
    <t>SPA REINE 1L GLAS</t>
  </si>
  <si>
    <t>COCA COLA REGULAR 1L GLAS</t>
  </si>
  <si>
    <t>COCA COLA ZERO SUGAR 20CL GLAS</t>
  </si>
  <si>
    <t>MELK HALFVOLLE BIOLOGISCH 1 L</t>
  </si>
  <si>
    <t>KARNEMELK BIOLOGISCH 1L</t>
  </si>
  <si>
    <t>MELK VOL BIOLOGISCH 1 L</t>
  </si>
  <si>
    <t>OATLY HAVERDRANK BARISTA</t>
  </si>
  <si>
    <t>OPTIMEL DIVERSE SMAKEN 1 L</t>
  </si>
  <si>
    <t>SMOOTHIE DIVERSE SMAKEN 1L</t>
  </si>
  <si>
    <t>SINAASAPPELSAP BIO ORANGE 1L</t>
  </si>
  <si>
    <t>CHOCOLADEMELK VOL ORIGINAL 1L</t>
  </si>
  <si>
    <t>WORSTENBROOD HOUBEN TRADIT.  24*72GR</t>
  </si>
  <si>
    <t>WORSTENBROOD HOUBEN VEGA 72GR VRIES</t>
  </si>
  <si>
    <t>MAYONAISE VEGAN</t>
  </si>
  <si>
    <t>SLAMIX 500GR</t>
  </si>
  <si>
    <t>SLAMIX LUXE 500 GR</t>
  </si>
  <si>
    <t>RUCOLA GEWASSEN</t>
  </si>
  <si>
    <t>MESCLUNE GEWASSEN</t>
  </si>
  <si>
    <t>SPINAZIE GEWASSEN 400 GR</t>
  </si>
  <si>
    <t>GROENTEMIX</t>
  </si>
  <si>
    <t>GEGRILDE GROENTEN MEDITERRANEAN</t>
  </si>
  <si>
    <t>KOMKOMMER BIO 400/500</t>
  </si>
  <si>
    <t>MUNT</t>
  </si>
  <si>
    <t>TOMAAT B</t>
  </si>
  <si>
    <t xml:space="preserve">TOMAATJES SNACK </t>
  </si>
  <si>
    <t>BLOEMKOOLROOS FIJN 15-30 MM</t>
  </si>
  <si>
    <t>BROCCOLIROOS FIJN 15-30 MM</t>
  </si>
  <si>
    <t>WITTE KOOL GESNEDEN 1 KG</t>
  </si>
  <si>
    <t>PAPRIKA GEGRILD POT 450 GR / 720 ML</t>
  </si>
  <si>
    <t>BOEREN YOGHURT MET AARDBEI &amp; MUESLI 170G</t>
  </si>
  <si>
    <t>BOEREN VANILLE YOGHURT MET MUESLI 170GR</t>
  </si>
  <si>
    <t>BOEREN YOGHURT MET MUESLI  170GR</t>
  </si>
  <si>
    <t>VRUCHTEN YOGHURT ASSORTI 125G</t>
  </si>
  <si>
    <t>SOJA DESSERT DIVERSE SMAKEN P/ST 125GR</t>
  </si>
  <si>
    <t>JOHMA PLANTAARDIGE SALADE DIVERSE SMAKEN A 50GR</t>
  </si>
  <si>
    <t>JOHMA SALADE DIVERSE SMAKEN A 50GR</t>
  </si>
  <si>
    <t>PLANTAARDIGE TONIJN SALADE</t>
  </si>
  <si>
    <t>100% PLANTAARDIGE KIP-KERRIE SALADE</t>
  </si>
  <si>
    <t>BIOLOGISCHE RODE WIJN</t>
  </si>
  <si>
    <t>BIOLOGISCHE ROSE WIJN</t>
  </si>
  <si>
    <t>ROOMBOTERKOEKJES LUXE CIRCA 850 GRAM</t>
  </si>
  <si>
    <t>CONTAINERZAK 240L BLAUW RL 10 ST-55MY</t>
  </si>
  <si>
    <t>FRITUURVET VLOEIBAAR</t>
  </si>
  <si>
    <t>PHASE BAKBOTER BAKKEN &amp; BRADEN</t>
  </si>
  <si>
    <t>NAGLANS ECO+ 10 L</t>
  </si>
  <si>
    <t>VAATWASSERONTKALKER ECO</t>
  </si>
  <si>
    <t>DUBRO AFWASMIDDEL LIMOEN FRIS</t>
  </si>
  <si>
    <t xml:space="preserve"> Gem. afzet 
2023</t>
  </si>
  <si>
    <t>VLEESVRIJE DRAADJESBITTERBAL 30 GR</t>
  </si>
  <si>
    <t>SOJA DRINK BARISTA</t>
  </si>
  <si>
    <t>HARVEST CEREALES 110GR BIOLOGISCH</t>
  </si>
  <si>
    <t>PANIME 1300 BIOLOGISCH DIVERSE SMAKEN</t>
  </si>
  <si>
    <t>SIEGOLET BRUIN 90GR BIOLOGISCH</t>
  </si>
  <si>
    <t>SIEGOLET WIT 90GR BIOLOGISCH</t>
  </si>
  <si>
    <t>HARVEST ROZEMARIJN ZEEZOUT 110GR BIO</t>
  </si>
  <si>
    <t>HARVEST WIT 110GR BIOLOGISCH</t>
  </si>
  <si>
    <t>KLOOSTERMOP GROOT 75GR BIOLOGISCH</t>
  </si>
  <si>
    <t>CUP-A-SOUP DIVERSE SMAKEN 175ML</t>
  </si>
  <si>
    <t>ROERBAK DIVERSE SOORTEN</t>
  </si>
  <si>
    <t>Tomaat cherry tros l'amuse mix</t>
  </si>
  <si>
    <t>RAUWKOST DIVERSE SOORTEN</t>
  </si>
  <si>
    <t>SALADE DIVERSE SMAKEN FANO 2,5 KG</t>
  </si>
  <si>
    <t xml:space="preserve">PASTASALADE DIVERSE SMAKEN FANO </t>
  </si>
  <si>
    <t>1.8</t>
  </si>
  <si>
    <t>PURE PIEPERS DIVERSE SMAKEN FANO 1800 GR</t>
  </si>
  <si>
    <t>SALADE DIVERSE SMAKEN FANO 5KG</t>
  </si>
  <si>
    <t>AMERICAN COOKIES DIVERSE SMAKEN</t>
  </si>
  <si>
    <t xml:space="preserve">VAATWAS ECO+ MIDDEL WATER </t>
  </si>
  <si>
    <t>BIOLOGISCHE WITTE WIJN</t>
  </si>
  <si>
    <t>Kortingpercentages Niet-kernassortiment</t>
  </si>
  <si>
    <t>Productgroepen</t>
  </si>
  <si>
    <t>Kortingspercentage</t>
  </si>
  <si>
    <t>Waarde/weging</t>
  </si>
  <si>
    <t>Waarde minus korting</t>
  </si>
  <si>
    <t>Koeling</t>
  </si>
  <si>
    <t xml:space="preserve">Diepvries </t>
  </si>
  <si>
    <t>AGF</t>
  </si>
  <si>
    <t>Frisdrank</t>
  </si>
  <si>
    <t>Zoetwaren</t>
  </si>
  <si>
    <t>Overige</t>
  </si>
  <si>
    <t>Gemiddelde korting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</si>
</sst>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5" x14ac:knownFonts="1">
    <font>
      <sz val="11"/>
      <color theme="1"/>
      <name val="Calibri"/>
      <family val="2"/>
      <scheme val="minor"/>
    </font>
    <font>
      <b/>
      <sz val="11"/>
      <color theme="1"/>
      <name val="Calibri"/>
      <family val="2"/>
      <scheme val="minor"/>
    </font>
    <font>
      <b/>
      <sz val="18"/>
      <color theme="1"/>
      <name val="Calibri"/>
      <family val="2"/>
      <scheme val="minor"/>
    </font>
    <font>
      <b/>
      <sz val="12"/>
      <color theme="1"/>
      <name val="Arial"/>
      <family val="2"/>
    </font>
    <font>
      <b/>
      <i/>
      <sz val="12"/>
      <color theme="1"/>
      <name val="Arial"/>
      <family val="2"/>
    </font>
    <font>
      <b/>
      <sz val="20"/>
      <color theme="1"/>
      <name val="Calibri"/>
      <family val="2"/>
      <scheme val="minor"/>
    </font>
    <font>
      <b/>
      <sz val="9"/>
      <color theme="1"/>
      <name val="Calibri"/>
      <family val="2"/>
    </font>
    <font>
      <sz val="9"/>
      <name val="Calibri"/>
      <family val="2"/>
    </font>
    <font>
      <sz val="9"/>
      <color theme="1"/>
      <name val="Calibri"/>
      <family val="2"/>
    </font>
    <font>
      <sz val="9"/>
      <color theme="1"/>
      <name val="Arial"/>
      <family val="2"/>
    </font>
    <font>
      <b/>
      <sz val="9"/>
      <color theme="1"/>
      <name val="Arial"/>
      <family val="2"/>
    </font>
    <font>
      <sz val="11"/>
      <color theme="1"/>
      <name val="Calibri"/>
      <family val="2"/>
      <scheme val="minor"/>
    </font>
    <font>
      <b/>
      <sz val="15"/>
      <color rgb="FF000000"/>
      <name val="Arial"/>
      <family val="2"/>
    </font>
    <font>
      <b/>
      <sz val="9"/>
      <color rgb="FF000000"/>
      <name val="Arial"/>
      <family val="2"/>
    </font>
    <font>
      <sz val="9"/>
      <color rgb="FF333333"/>
      <name val="Arial"/>
      <family val="2"/>
    </font>
    <font>
      <b/>
      <sz val="8"/>
      <color rgb="FF1C94C4"/>
      <name val="Arial"/>
      <family val="2"/>
    </font>
    <font>
      <sz val="7"/>
      <color rgb="FF333333"/>
      <name val="Arial"/>
      <family val="2"/>
    </font>
    <font>
      <sz val="10"/>
      <color rgb="FF000000"/>
      <name val="Arial"/>
      <family val="2"/>
    </font>
    <font>
      <b/>
      <sz val="12"/>
      <color rgb="FF000000"/>
      <name val="Arial"/>
      <family val="2"/>
    </font>
    <font>
      <b/>
      <sz val="8"/>
      <name val="Arial"/>
      <family val="2"/>
    </font>
    <font>
      <sz val="11"/>
      <name val="Calibri"/>
      <family val="2"/>
      <scheme val="minor"/>
    </font>
    <font>
      <sz val="8"/>
      <name val="Arial"/>
      <family val="2"/>
    </font>
    <font>
      <sz val="7"/>
      <color rgb="FF333333"/>
      <name val="Arial"/>
    </font>
    <font>
      <b/>
      <sz val="12"/>
      <color theme="0"/>
      <name val="Arial"/>
      <family val="2"/>
    </font>
    <font>
      <b/>
      <sz val="10"/>
      <name val="Arial"/>
      <family val="2"/>
    </font>
  </fonts>
  <fills count="10">
    <fill>
      <patternFill patternType="none"/>
    </fill>
    <fill>
      <patternFill patternType="gray125"/>
    </fill>
    <fill>
      <patternFill patternType="solid">
        <fgColor theme="9" tint="0.59999389629810485"/>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rgb="FFFFFFFF"/>
        <bgColor rgb="FFFFFFFF"/>
      </patternFill>
    </fill>
    <fill>
      <patternFill patternType="solid">
        <fgColor rgb="FFE0E2E1"/>
        <bgColor rgb="FFFFFFFF"/>
      </patternFill>
    </fill>
    <fill>
      <patternFill patternType="solid">
        <fgColor theme="9" tint="0.59999389629810485"/>
        <bgColor rgb="FFFFFFFF"/>
      </patternFill>
    </fill>
    <fill>
      <patternFill patternType="solid">
        <fgColor theme="7" tint="0.39997558519241921"/>
        <bgColor rgb="FFFFFFFF"/>
      </patternFill>
    </fill>
    <fill>
      <patternFill patternType="solid">
        <fgColor theme="7" tint="0.39997558519241921"/>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rgb="FFE0E2E1"/>
      </bottom>
      <diagonal/>
    </border>
    <border>
      <left/>
      <right/>
      <top style="medium">
        <color indexed="64"/>
      </top>
      <bottom style="thin">
        <color rgb="FFE0E2E1"/>
      </bottom>
      <diagonal/>
    </border>
    <border>
      <left style="thin">
        <color rgb="FFE0E2E1"/>
      </left>
      <right style="thin">
        <color rgb="FFE0E2E1"/>
      </right>
      <top style="medium">
        <color indexed="64"/>
      </top>
      <bottom style="thin">
        <color rgb="FFE0E2E1"/>
      </bottom>
      <diagonal/>
    </border>
    <border>
      <left style="thin">
        <color rgb="FFE0E2E1"/>
      </left>
      <right style="medium">
        <color indexed="64"/>
      </right>
      <top style="medium">
        <color indexed="64"/>
      </top>
      <bottom style="thin">
        <color rgb="FFE0E2E1"/>
      </bottom>
      <diagonal/>
    </border>
    <border>
      <left style="medium">
        <color indexed="64"/>
      </left>
      <right/>
      <top style="thin">
        <color rgb="FFE0E2E1"/>
      </top>
      <bottom style="thin">
        <color rgb="FFE0E2E1"/>
      </bottom>
      <diagonal/>
    </border>
    <border>
      <left/>
      <right/>
      <top style="thin">
        <color rgb="FFE0E2E1"/>
      </top>
      <bottom style="thin">
        <color rgb="FFE0E2E1"/>
      </bottom>
      <diagonal/>
    </border>
    <border>
      <left style="thin">
        <color rgb="FFE0E2E1"/>
      </left>
      <right style="thin">
        <color rgb="FFE0E2E1"/>
      </right>
      <top style="thin">
        <color rgb="FFE0E2E1"/>
      </top>
      <bottom style="thin">
        <color rgb="FFE0E2E1"/>
      </bottom>
      <diagonal/>
    </border>
    <border>
      <left style="thin">
        <color rgb="FFE0E2E1"/>
      </left>
      <right style="medium">
        <color indexed="64"/>
      </right>
      <top style="thin">
        <color rgb="FFE0E2E1"/>
      </top>
      <bottom style="thin">
        <color rgb="FFE0E2E1"/>
      </bottom>
      <diagonal/>
    </border>
    <border>
      <left style="medium">
        <color indexed="64"/>
      </left>
      <right/>
      <top style="thin">
        <color rgb="FFE0E2E1"/>
      </top>
      <bottom/>
      <diagonal/>
    </border>
    <border>
      <left/>
      <right/>
      <top style="thin">
        <color rgb="FFE0E2E1"/>
      </top>
      <bottom/>
      <diagonal/>
    </border>
    <border>
      <left style="thin">
        <color rgb="FFE0E2E1"/>
      </left>
      <right style="thin">
        <color rgb="FFE0E2E1"/>
      </right>
      <top style="thin">
        <color rgb="FFE0E2E1"/>
      </top>
      <bottom/>
      <diagonal/>
    </border>
    <border>
      <left style="thin">
        <color rgb="FFE0E2E1"/>
      </left>
      <right style="medium">
        <color indexed="64"/>
      </right>
      <top style="thin">
        <color rgb="FFE0E2E1"/>
      </top>
      <bottom/>
      <diagonal/>
    </border>
    <border>
      <left/>
      <right style="thin">
        <color indexed="64"/>
      </right>
      <top style="thin">
        <color indexed="64"/>
      </top>
      <bottom style="thin">
        <color indexed="64"/>
      </bottom>
      <diagonal/>
    </border>
    <border>
      <left style="medium">
        <color auto="1"/>
      </left>
      <right/>
      <top style="medium">
        <color auto="1"/>
      </top>
      <bottom style="thin">
        <color theme="2" tint="-9.9948118533890809E-2"/>
      </bottom>
      <diagonal/>
    </border>
    <border>
      <left/>
      <right/>
      <top style="medium">
        <color auto="1"/>
      </top>
      <bottom style="thin">
        <color theme="2" tint="-9.9948118533890809E-2"/>
      </bottom>
      <diagonal/>
    </border>
    <border>
      <left/>
      <right style="medium">
        <color auto="1"/>
      </right>
      <top style="medium">
        <color auto="1"/>
      </top>
      <bottom style="thin">
        <color theme="2" tint="-9.9948118533890809E-2"/>
      </bottom>
      <diagonal/>
    </border>
    <border>
      <left style="medium">
        <color indexed="64"/>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medium">
        <color indexed="64"/>
      </right>
      <top style="thin">
        <color theme="2" tint="-9.9948118533890809E-2"/>
      </top>
      <bottom style="thin">
        <color theme="2" tint="-9.9948118533890809E-2"/>
      </bottom>
      <diagonal/>
    </border>
    <border>
      <left style="medium">
        <color auto="1"/>
      </left>
      <right/>
      <top style="thin">
        <color theme="2" tint="-9.9948118533890809E-2"/>
      </top>
      <bottom style="medium">
        <color auto="1"/>
      </bottom>
      <diagonal/>
    </border>
    <border>
      <left/>
      <right/>
      <top style="thin">
        <color theme="2" tint="-9.9948118533890809E-2"/>
      </top>
      <bottom style="medium">
        <color auto="1"/>
      </bottom>
      <diagonal/>
    </border>
    <border>
      <left/>
      <right style="medium">
        <color auto="1"/>
      </right>
      <top style="thin">
        <color theme="2" tint="-9.9948118533890809E-2"/>
      </top>
      <bottom style="medium">
        <color auto="1"/>
      </bottom>
      <diagonal/>
    </border>
  </borders>
  <cellStyleXfs count="5">
    <xf numFmtId="0" fontId="0" fillId="0" borderId="0"/>
    <xf numFmtId="43" fontId="11" fillId="0" borderId="0" applyFont="0" applyFill="0" applyBorder="0" applyAlignment="0" applyProtection="0"/>
    <xf numFmtId="44" fontId="11" fillId="0" borderId="0" applyFont="0" applyFill="0" applyBorder="0" applyAlignment="0" applyProtection="0"/>
    <xf numFmtId="0" fontId="17" fillId="0" borderId="0"/>
    <xf numFmtId="9" fontId="11" fillId="0" borderId="0" applyFont="0" applyFill="0" applyBorder="0" applyAlignment="0" applyProtection="0"/>
  </cellStyleXfs>
  <cellXfs count="109">
    <xf numFmtId="0" fontId="0" fillId="0" borderId="0" xfId="0"/>
    <xf numFmtId="0" fontId="2" fillId="0" borderId="0" xfId="0" applyFont="1" applyAlignment="1">
      <alignment horizontal="center"/>
    </xf>
    <xf numFmtId="44" fontId="3" fillId="2" borderId="1" xfId="0" applyNumberFormat="1" applyFont="1" applyFill="1" applyBorder="1" applyAlignment="1">
      <alignment vertical="center"/>
    </xf>
    <xf numFmtId="0" fontId="4" fillId="0" borderId="0" xfId="0" applyFont="1"/>
    <xf numFmtId="0" fontId="3" fillId="0" borderId="0" xfId="0" applyFont="1" applyAlignment="1">
      <alignment horizontal="right" vertical="center"/>
    </xf>
    <xf numFmtId="44" fontId="3" fillId="0" borderId="0" xfId="0" applyNumberFormat="1" applyFont="1" applyAlignment="1">
      <alignment vertical="center"/>
    </xf>
    <xf numFmtId="0" fontId="7" fillId="0" borderId="0" xfId="0" applyFont="1" applyAlignment="1">
      <alignment horizontal="left" vertical="center" wrapText="1"/>
    </xf>
    <xf numFmtId="0" fontId="3" fillId="0" borderId="1" xfId="0" applyFont="1" applyBorder="1" applyAlignment="1">
      <alignment horizontal="right" vertical="center"/>
    </xf>
    <xf numFmtId="0" fontId="8" fillId="0" borderId="2" xfId="0" applyFont="1" applyBorder="1" applyAlignment="1">
      <alignment wrapText="1"/>
    </xf>
    <xf numFmtId="0" fontId="6" fillId="0" borderId="2" xfId="0" applyFont="1" applyBorder="1" applyAlignment="1">
      <alignment wrapText="1"/>
    </xf>
    <xf numFmtId="44" fontId="9" fillId="0" borderId="13" xfId="0" applyNumberFormat="1" applyFont="1" applyBorder="1"/>
    <xf numFmtId="44" fontId="8" fillId="0" borderId="2" xfId="0" applyNumberFormat="1" applyFont="1" applyBorder="1" applyAlignment="1">
      <alignment wrapText="1"/>
    </xf>
    <xf numFmtId="49" fontId="12" fillId="5" borderId="0" xfId="0" applyNumberFormat="1" applyFont="1" applyFill="1" applyAlignment="1">
      <alignment vertical="center"/>
    </xf>
    <xf numFmtId="49" fontId="13" fillId="5" borderId="0" xfId="0" applyNumberFormat="1" applyFont="1" applyFill="1" applyAlignment="1">
      <alignment vertical="center"/>
    </xf>
    <xf numFmtId="49" fontId="13" fillId="5" borderId="0" xfId="0" applyNumberFormat="1" applyFont="1" applyFill="1" applyAlignment="1" applyProtection="1">
      <alignment vertical="center"/>
      <protection locked="0"/>
    </xf>
    <xf numFmtId="49" fontId="13" fillId="5" borderId="0" xfId="0" applyNumberFormat="1" applyFont="1" applyFill="1" applyAlignment="1">
      <alignment horizontal="center" vertical="center"/>
    </xf>
    <xf numFmtId="49" fontId="13" fillId="5" borderId="0" xfId="0" applyNumberFormat="1" applyFont="1" applyFill="1" applyAlignment="1" applyProtection="1">
      <alignment horizontal="center" vertical="center"/>
      <protection locked="0"/>
    </xf>
    <xf numFmtId="44" fontId="14" fillId="5" borderId="0" xfId="2" applyFont="1" applyFill="1" applyAlignment="1" applyProtection="1">
      <alignment horizontal="center" vertical="center"/>
    </xf>
    <xf numFmtId="0" fontId="15" fillId="6" borderId="14" xfId="0" applyFont="1" applyFill="1" applyBorder="1" applyAlignment="1">
      <alignment horizontal="left" vertical="center"/>
    </xf>
    <xf numFmtId="0" fontId="15" fillId="6" borderId="15" xfId="0" applyFont="1" applyFill="1" applyBorder="1" applyAlignment="1">
      <alignment horizontal="left" vertical="center"/>
    </xf>
    <xf numFmtId="0" fontId="15" fillId="6" borderId="15" xfId="0" applyFont="1" applyFill="1" applyBorder="1" applyAlignment="1" applyProtection="1">
      <alignment horizontal="left" vertical="center"/>
      <protection locked="0"/>
    </xf>
    <xf numFmtId="49" fontId="15" fillId="6" borderId="16" xfId="0" applyNumberFormat="1" applyFont="1" applyFill="1" applyBorder="1" applyAlignment="1">
      <alignment horizontal="center" vertical="center" wrapText="1"/>
    </xf>
    <xf numFmtId="49" fontId="15" fillId="6" borderId="16" xfId="0" applyNumberFormat="1" applyFont="1" applyFill="1" applyBorder="1" applyAlignment="1" applyProtection="1">
      <alignment horizontal="center" vertical="center" wrapText="1"/>
      <protection locked="0"/>
    </xf>
    <xf numFmtId="44" fontId="15" fillId="6" borderId="17" xfId="2" applyFont="1" applyFill="1" applyBorder="1" applyAlignment="1" applyProtection="1">
      <alignment horizontal="center" vertical="center" wrapText="1"/>
    </xf>
    <xf numFmtId="0" fontId="0" fillId="0" borderId="0" xfId="0" applyProtection="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44" fontId="0" fillId="0" borderId="0" xfId="2" applyFont="1" applyBorder="1" applyAlignment="1" applyProtection="1">
      <alignment horizontal="center" vertical="center"/>
    </xf>
    <xf numFmtId="0" fontId="17" fillId="0" borderId="0" xfId="0" applyFont="1" applyProtection="1">
      <protection locked="0"/>
    </xf>
    <xf numFmtId="0" fontId="18" fillId="0" borderId="0" xfId="0" applyFont="1" applyProtection="1">
      <protection locked="0"/>
    </xf>
    <xf numFmtId="0" fontId="18" fillId="0" borderId="0" xfId="0" applyFont="1"/>
    <xf numFmtId="44" fontId="18" fillId="0" borderId="0" xfId="0" applyNumberFormat="1" applyFont="1" applyAlignment="1" applyProtection="1">
      <alignment horizontal="center" vertical="center"/>
      <protection locked="0"/>
    </xf>
    <xf numFmtId="44" fontId="18" fillId="0" borderId="0" xfId="0" applyNumberFormat="1" applyFont="1" applyAlignment="1">
      <alignment horizontal="center" vertical="center"/>
    </xf>
    <xf numFmtId="44" fontId="18" fillId="0" borderId="0" xfId="2" applyFont="1" applyAlignment="1" applyProtection="1">
      <alignment horizontal="center" vertical="center"/>
    </xf>
    <xf numFmtId="49" fontId="19" fillId="6" borderId="18" xfId="0" applyNumberFormat="1" applyFont="1" applyFill="1" applyBorder="1" applyAlignment="1">
      <alignment horizontal="left" vertical="top"/>
    </xf>
    <xf numFmtId="49" fontId="19" fillId="6" borderId="19" xfId="0" applyNumberFormat="1" applyFont="1" applyFill="1" applyBorder="1" applyAlignment="1">
      <alignment horizontal="left" vertical="top"/>
    </xf>
    <xf numFmtId="49" fontId="19" fillId="6" borderId="19" xfId="0" applyNumberFormat="1" applyFont="1" applyFill="1" applyBorder="1" applyAlignment="1" applyProtection="1">
      <alignment horizontal="left" vertical="top" wrapText="1"/>
      <protection locked="0"/>
    </xf>
    <xf numFmtId="49" fontId="19" fillId="6" borderId="19" xfId="0" applyNumberFormat="1" applyFont="1" applyFill="1" applyBorder="1" applyAlignment="1">
      <alignment horizontal="left" vertical="top" wrapText="1"/>
    </xf>
    <xf numFmtId="49" fontId="19" fillId="6" borderId="20" xfId="0" applyNumberFormat="1" applyFont="1" applyFill="1" applyBorder="1" applyAlignment="1">
      <alignment horizontal="center" vertical="center" wrapText="1"/>
    </xf>
    <xf numFmtId="49" fontId="19" fillId="6" borderId="20" xfId="0" applyNumberFormat="1" applyFont="1" applyFill="1" applyBorder="1" applyAlignment="1" applyProtection="1">
      <alignment horizontal="center" vertical="center" wrapText="1"/>
      <protection locked="0"/>
    </xf>
    <xf numFmtId="44" fontId="19" fillId="6" borderId="21" xfId="2" applyFont="1" applyFill="1" applyBorder="1" applyAlignment="1" applyProtection="1">
      <alignment horizontal="center" vertical="center" wrapText="1"/>
    </xf>
    <xf numFmtId="0" fontId="20" fillId="0" borderId="0" xfId="0" applyFont="1"/>
    <xf numFmtId="0" fontId="15" fillId="6" borderId="22" xfId="0" applyFont="1" applyFill="1" applyBorder="1" applyAlignment="1">
      <alignment horizontal="left" vertical="center"/>
    </xf>
    <xf numFmtId="0" fontId="15" fillId="6" borderId="23" xfId="0" applyFont="1" applyFill="1" applyBorder="1" applyAlignment="1">
      <alignment horizontal="left" vertical="center"/>
    </xf>
    <xf numFmtId="0" fontId="15" fillId="6" borderId="23" xfId="0" applyFont="1" applyFill="1" applyBorder="1" applyAlignment="1" applyProtection="1">
      <alignment horizontal="left" vertical="center"/>
      <protection locked="0"/>
    </xf>
    <xf numFmtId="0" fontId="15" fillId="6" borderId="24" xfId="0" applyFont="1" applyFill="1" applyBorder="1" applyAlignment="1" applyProtection="1">
      <alignment horizontal="center" vertical="center" wrapText="1"/>
      <protection locked="0"/>
    </xf>
    <xf numFmtId="0" fontId="15" fillId="6" borderId="24" xfId="0" applyFont="1" applyFill="1" applyBorder="1" applyAlignment="1">
      <alignment horizontal="center" vertical="center" wrapText="1"/>
    </xf>
    <xf numFmtId="44" fontId="15" fillId="6" borderId="25" xfId="2" applyFont="1" applyFill="1" applyBorder="1" applyAlignment="1" applyProtection="1">
      <alignment horizontal="center" vertical="center" wrapText="1"/>
    </xf>
    <xf numFmtId="1" fontId="16" fillId="5" borderId="13" xfId="0" applyNumberFormat="1" applyFont="1" applyFill="1" applyBorder="1" applyAlignment="1">
      <alignment horizontal="right" vertical="center"/>
    </xf>
    <xf numFmtId="49" fontId="16" fillId="5" borderId="13" xfId="0" applyNumberFormat="1" applyFont="1" applyFill="1" applyBorder="1" applyAlignment="1">
      <alignment horizontal="left" vertical="center"/>
    </xf>
    <xf numFmtId="49" fontId="16" fillId="7" borderId="13" xfId="0" applyNumberFormat="1" applyFont="1" applyFill="1" applyBorder="1" applyAlignment="1" applyProtection="1">
      <alignment horizontal="left" vertical="center"/>
      <protection locked="0"/>
    </xf>
    <xf numFmtId="44" fontId="16" fillId="7" borderId="13" xfId="2" applyFont="1" applyFill="1" applyBorder="1" applyAlignment="1" applyProtection="1">
      <alignment horizontal="center" vertical="center"/>
      <protection locked="0"/>
    </xf>
    <xf numFmtId="44" fontId="16" fillId="0" borderId="13" xfId="2" applyFont="1" applyFill="1" applyBorder="1" applyAlignment="1" applyProtection="1">
      <alignment horizontal="center" vertical="center"/>
    </xf>
    <xf numFmtId="44" fontId="16" fillId="5" borderId="13" xfId="2" applyFont="1" applyFill="1" applyBorder="1" applyAlignment="1" applyProtection="1">
      <alignment horizontal="center" vertical="center"/>
    </xf>
    <xf numFmtId="49" fontId="16" fillId="0" borderId="13" xfId="0" applyNumberFormat="1" applyFont="1" applyBorder="1" applyAlignment="1">
      <alignment horizontal="left" vertical="center"/>
    </xf>
    <xf numFmtId="49" fontId="16" fillId="5" borderId="13" xfId="3" applyNumberFormat="1" applyFont="1" applyFill="1" applyBorder="1" applyAlignment="1">
      <alignment horizontal="left" vertical="center"/>
    </xf>
    <xf numFmtId="43" fontId="16" fillId="8" borderId="13" xfId="1" applyFont="1" applyFill="1" applyBorder="1" applyAlignment="1" applyProtection="1">
      <alignment horizontal="center" vertical="center"/>
    </xf>
    <xf numFmtId="0" fontId="0" fillId="9" borderId="0" xfId="0" applyFill="1"/>
    <xf numFmtId="43" fontId="22" fillId="8" borderId="13" xfId="1" applyFont="1" applyFill="1" applyBorder="1" applyAlignment="1">
      <alignment horizontal="center" vertical="center"/>
    </xf>
    <xf numFmtId="49" fontId="22" fillId="0" borderId="13" xfId="0" applyNumberFormat="1" applyFont="1" applyBorder="1" applyAlignment="1" applyProtection="1">
      <alignment horizontal="left" vertical="center"/>
      <protection locked="0"/>
    </xf>
    <xf numFmtId="49" fontId="16" fillId="7" borderId="26" xfId="0" applyNumberFormat="1" applyFont="1" applyFill="1" applyBorder="1" applyAlignment="1" applyProtection="1">
      <alignment horizontal="left" vertical="center"/>
      <protection locked="0"/>
    </xf>
    <xf numFmtId="49" fontId="21" fillId="0" borderId="13" xfId="0" applyNumberFormat="1" applyFont="1" applyBorder="1" applyAlignment="1">
      <alignment horizontal="left" vertical="center"/>
    </xf>
    <xf numFmtId="0" fontId="21" fillId="0" borderId="13" xfId="0" applyFont="1" applyBorder="1" applyAlignment="1">
      <alignment horizontal="right" vertical="center"/>
    </xf>
    <xf numFmtId="0" fontId="21" fillId="0" borderId="13" xfId="3" applyFont="1" applyBorder="1" applyAlignment="1">
      <alignment horizontal="right" vertical="center"/>
    </xf>
    <xf numFmtId="49" fontId="21" fillId="0" borderId="13" xfId="3" applyNumberFormat="1" applyFont="1" applyBorder="1" applyAlignment="1">
      <alignment horizontal="left" vertical="center"/>
    </xf>
    <xf numFmtId="0" fontId="21" fillId="0" borderId="13" xfId="0" applyFont="1" applyBorder="1"/>
    <xf numFmtId="0" fontId="21" fillId="0" borderId="13" xfId="0" applyFont="1" applyBorder="1" applyAlignment="1">
      <alignment vertical="center" wrapText="1"/>
    </xf>
    <xf numFmtId="0" fontId="18" fillId="0" borderId="0" xfId="0" applyFont="1" applyAlignment="1">
      <alignment horizontal="center"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1" fillId="3" borderId="9" xfId="0" applyFont="1" applyFill="1" applyBorder="1" applyAlignment="1">
      <alignment horizontal="center"/>
    </xf>
    <xf numFmtId="0" fontId="1" fillId="3" borderId="0" xfId="0" applyFont="1" applyFill="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2" fillId="0" borderId="0" xfId="0" applyFont="1"/>
    <xf numFmtId="0" fontId="17" fillId="0" borderId="0" xfId="0" applyFont="1"/>
    <xf numFmtId="0" fontId="17" fillId="0" borderId="27" xfId="0" applyFont="1" applyBorder="1" applyAlignment="1">
      <alignment wrapText="1"/>
    </xf>
    <xf numFmtId="9" fontId="17" fillId="0" borderId="28" xfId="4" applyFont="1" applyFill="1" applyBorder="1" applyAlignment="1">
      <alignment horizontal="center"/>
    </xf>
    <xf numFmtId="44" fontId="17" fillId="0" borderId="28" xfId="0" applyNumberFormat="1" applyFont="1" applyBorder="1"/>
    <xf numFmtId="44" fontId="17" fillId="0" borderId="29" xfId="0" applyNumberFormat="1" applyFont="1" applyBorder="1"/>
    <xf numFmtId="44" fontId="0" fillId="0" borderId="0" xfId="0" applyNumberFormat="1"/>
    <xf numFmtId="0" fontId="17" fillId="0" borderId="30" xfId="0" applyFont="1" applyBorder="1"/>
    <xf numFmtId="9" fontId="17" fillId="0" borderId="31" xfId="4" applyFont="1" applyFill="1" applyBorder="1" applyAlignment="1">
      <alignment horizontal="center"/>
    </xf>
    <xf numFmtId="44" fontId="17" fillId="0" borderId="31" xfId="0" applyNumberFormat="1" applyFont="1" applyBorder="1"/>
    <xf numFmtId="44" fontId="17" fillId="0" borderId="32" xfId="0" applyNumberFormat="1" applyFont="1" applyBorder="1"/>
    <xf numFmtId="0" fontId="17" fillId="0" borderId="33" xfId="0" applyFont="1" applyBorder="1"/>
    <xf numFmtId="9" fontId="17" fillId="0" borderId="34" xfId="4" applyFont="1" applyFill="1" applyBorder="1" applyAlignment="1">
      <alignment horizontal="center"/>
    </xf>
    <xf numFmtId="44" fontId="17" fillId="0" borderId="34" xfId="0" applyNumberFormat="1" applyFont="1" applyBorder="1"/>
    <xf numFmtId="44" fontId="17" fillId="0" borderId="35" xfId="0" applyNumberFormat="1" applyFont="1" applyBorder="1"/>
    <xf numFmtId="44" fontId="17" fillId="0" borderId="0" xfId="0" applyNumberFormat="1" applyFont="1"/>
    <xf numFmtId="0" fontId="18" fillId="0" borderId="10" xfId="0" applyFont="1" applyBorder="1"/>
    <xf numFmtId="0" fontId="18" fillId="0" borderId="11" xfId="0" applyFont="1" applyBorder="1"/>
    <xf numFmtId="44" fontId="23" fillId="0" borderId="11" xfId="2" applyFont="1" applyBorder="1"/>
    <xf numFmtId="44" fontId="18" fillId="0" borderId="12" xfId="0" applyNumberFormat="1" applyFont="1" applyBorder="1"/>
    <xf numFmtId="0" fontId="18" fillId="0" borderId="0" xfId="0" applyFont="1" applyAlignment="1">
      <alignment horizontal="right"/>
    </xf>
    <xf numFmtId="10" fontId="18" fillId="0" borderId="0" xfId="4" applyNumberFormat="1" applyFont="1"/>
    <xf numFmtId="49" fontId="24" fillId="6" borderId="10" xfId="0" applyNumberFormat="1" applyFont="1" applyFill="1" applyBorder="1" applyAlignment="1">
      <alignment horizontal="left" vertical="top"/>
    </xf>
    <xf numFmtId="49" fontId="24" fillId="6" borderId="11" xfId="0" applyNumberFormat="1" applyFont="1" applyFill="1" applyBorder="1" applyAlignment="1">
      <alignment horizontal="left" vertical="top"/>
    </xf>
    <xf numFmtId="49" fontId="24" fillId="6" borderId="11" xfId="0" applyNumberFormat="1" applyFont="1" applyFill="1" applyBorder="1" applyAlignment="1">
      <alignment horizontal="right" vertical="top"/>
    </xf>
    <xf numFmtId="49" fontId="24" fillId="6" borderId="12" xfId="0" applyNumberFormat="1" applyFont="1" applyFill="1" applyBorder="1" applyAlignment="1">
      <alignment horizontal="right" vertical="top"/>
    </xf>
    <xf numFmtId="9" fontId="17" fillId="2" borderId="28" xfId="4" applyFont="1" applyFill="1" applyBorder="1" applyAlignment="1" applyProtection="1">
      <alignment horizontal="center"/>
      <protection locked="0"/>
    </xf>
    <xf numFmtId="9" fontId="17" fillId="2" borderId="31" xfId="4" applyFont="1" applyFill="1" applyBorder="1" applyAlignment="1" applyProtection="1">
      <alignment horizontal="center"/>
      <protection locked="0"/>
    </xf>
    <xf numFmtId="9" fontId="17" fillId="2" borderId="34" xfId="4" applyFont="1" applyFill="1" applyBorder="1" applyAlignment="1" applyProtection="1">
      <alignment horizontal="center"/>
      <protection locked="0"/>
    </xf>
    <xf numFmtId="44" fontId="10" fillId="4" borderId="1" xfId="0" applyNumberFormat="1" applyFont="1" applyFill="1" applyBorder="1" applyAlignment="1">
      <alignment vertical="center"/>
    </xf>
  </cellXfs>
  <cellStyles count="5">
    <cellStyle name="Komma" xfId="1" builtinId="3"/>
    <cellStyle name="Procent" xfId="4" builtinId="5"/>
    <cellStyle name="Standaard" xfId="0" builtinId="0"/>
    <cellStyle name="Standaard 2" xfId="3" xr:uid="{B7F6DC66-37B9-4991-8066-EA17089B5BC2}"/>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18A9-9E19-4F02-8594-263117B1FCB0}">
  <dimension ref="A1:D14"/>
  <sheetViews>
    <sheetView tabSelected="1" workbookViewId="0">
      <selection activeCell="C14" sqref="C14"/>
    </sheetView>
  </sheetViews>
  <sheetFormatPr defaultRowHeight="15" x14ac:dyDescent="0.25"/>
  <cols>
    <col min="1" max="1" width="3" bestFit="1" customWidth="1"/>
    <col min="2" max="2" width="80.7109375" customWidth="1"/>
    <col min="3" max="3" width="75.28515625" customWidth="1"/>
    <col min="4" max="4" width="71.140625" customWidth="1"/>
  </cols>
  <sheetData>
    <row r="1" spans="1:4" ht="27" thickBot="1" x14ac:dyDescent="0.45">
      <c r="A1" s="72" t="s">
        <v>10</v>
      </c>
      <c r="B1" s="73"/>
      <c r="C1" s="74"/>
    </row>
    <row r="2" spans="1:4" ht="16.5" thickBot="1" x14ac:dyDescent="0.3">
      <c r="C2" s="3"/>
    </row>
    <row r="3" spans="1:4" ht="16.5" thickBot="1" x14ac:dyDescent="0.3">
      <c r="B3" s="7" t="s">
        <v>1</v>
      </c>
      <c r="C3" s="2"/>
    </row>
    <row r="4" spans="1:4" ht="16.5" thickBot="1" x14ac:dyDescent="0.3">
      <c r="B4" s="4"/>
      <c r="C4" s="5"/>
    </row>
    <row r="5" spans="1:4" x14ac:dyDescent="0.25">
      <c r="B5" s="75" t="s">
        <v>2</v>
      </c>
      <c r="C5" s="76"/>
    </row>
    <row r="6" spans="1:4" x14ac:dyDescent="0.25">
      <c r="B6" s="77" t="s">
        <v>5</v>
      </c>
      <c r="C6" s="78"/>
    </row>
    <row r="7" spans="1:4" x14ac:dyDescent="0.25">
      <c r="B7" s="77" t="s">
        <v>3</v>
      </c>
      <c r="C7" s="78"/>
    </row>
    <row r="8" spans="1:4" ht="24" customHeight="1" x14ac:dyDescent="0.25">
      <c r="B8" s="77" t="s">
        <v>6</v>
      </c>
      <c r="C8" s="78"/>
    </row>
    <row r="9" spans="1:4" ht="36.75" customHeight="1" thickBot="1" x14ac:dyDescent="0.3">
      <c r="B9" s="68" t="s">
        <v>7</v>
      </c>
      <c r="C9" s="69"/>
    </row>
    <row r="10" spans="1:4" x14ac:dyDescent="0.25">
      <c r="B10" s="6"/>
    </row>
    <row r="11" spans="1:4" ht="15.75" thickBot="1" x14ac:dyDescent="0.3">
      <c r="A11" s="70" t="s">
        <v>4</v>
      </c>
      <c r="B11" s="70"/>
      <c r="C11" s="71"/>
    </row>
    <row r="12" spans="1:4" ht="15.75" thickBot="1" x14ac:dyDescent="0.3">
      <c r="A12" s="8" t="s">
        <v>0</v>
      </c>
      <c r="B12" s="8" t="s">
        <v>58</v>
      </c>
      <c r="C12" s="10" t="e">
        <f>Kernassortiment!M108</f>
        <v>#DIV/0!</v>
      </c>
    </row>
    <row r="13" spans="1:4" ht="24" thickBot="1" x14ac:dyDescent="0.4">
      <c r="A13" s="8" t="s">
        <v>8</v>
      </c>
      <c r="B13" s="8" t="s">
        <v>59</v>
      </c>
      <c r="C13" s="11">
        <f>'Niet kernassortiment'!E11</f>
        <v>85127.2</v>
      </c>
      <c r="D13" s="1"/>
    </row>
    <row r="14" spans="1:4" ht="15.75" thickBot="1" x14ac:dyDescent="0.3">
      <c r="A14" s="8"/>
      <c r="B14" s="9" t="s">
        <v>9</v>
      </c>
      <c r="C14" s="108" t="e">
        <f>C12+C13</f>
        <v>#DIV/0!</v>
      </c>
    </row>
  </sheetData>
  <mergeCells count="7">
    <mergeCell ref="B9:C9"/>
    <mergeCell ref="A11:C11"/>
    <mergeCell ref="A1:C1"/>
    <mergeCell ref="B5:C5"/>
    <mergeCell ref="B6:C6"/>
    <mergeCell ref="B7:C7"/>
    <mergeCell ref="B8: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B414-DEA0-4CC1-B58D-AA4497B856C6}">
  <dimension ref="A1:M526"/>
  <sheetViews>
    <sheetView topLeftCell="A64" zoomScale="90" zoomScaleNormal="90" workbookViewId="0">
      <selection activeCell="M108" sqref="M108"/>
    </sheetView>
  </sheetViews>
  <sheetFormatPr defaultRowHeight="15" x14ac:dyDescent="0.25"/>
  <cols>
    <col min="1" max="1" width="10.140625" customWidth="1"/>
    <col min="2" max="2" width="4" bestFit="1" customWidth="1"/>
    <col min="3" max="3" width="5" bestFit="1" customWidth="1"/>
    <col min="4" max="4" width="4.7109375" bestFit="1" customWidth="1"/>
    <col min="5" max="5" width="43.85546875" bestFit="1" customWidth="1"/>
    <col min="6" max="6" width="32.42578125" bestFit="1" customWidth="1"/>
    <col min="7" max="7" width="16.85546875" customWidth="1"/>
    <col min="8" max="8" width="3.7109375" bestFit="1" customWidth="1"/>
    <col min="9" max="9" width="11.42578125" customWidth="1"/>
    <col min="10" max="10" width="6.85546875" style="57" bestFit="1" customWidth="1"/>
    <col min="11" max="11" width="16.5703125" customWidth="1"/>
    <col min="12" max="12" width="19.140625" customWidth="1"/>
    <col min="13" max="13" width="30.42578125" customWidth="1"/>
  </cols>
  <sheetData>
    <row r="1" spans="1:13" ht="19.5" x14ac:dyDescent="0.25">
      <c r="A1" s="12" t="s">
        <v>10</v>
      </c>
      <c r="B1" s="13"/>
      <c r="C1" s="13"/>
      <c r="D1" s="13"/>
      <c r="E1" s="13"/>
      <c r="F1" s="14"/>
      <c r="G1" s="14"/>
      <c r="H1" s="13"/>
      <c r="I1" s="14"/>
      <c r="J1" s="14"/>
      <c r="K1" s="16"/>
      <c r="L1" s="15"/>
      <c r="M1" s="17"/>
    </row>
    <row r="2" spans="1:13" x14ac:dyDescent="0.25">
      <c r="A2" s="13" t="s">
        <v>61</v>
      </c>
      <c r="B2" s="13"/>
      <c r="C2" s="13"/>
      <c r="D2" s="13"/>
      <c r="E2" s="13"/>
      <c r="F2" s="14"/>
      <c r="G2" s="14"/>
      <c r="H2" s="13"/>
      <c r="I2" s="14"/>
      <c r="J2" s="14"/>
      <c r="K2" s="16"/>
      <c r="L2" s="15"/>
      <c r="M2" s="17"/>
    </row>
    <row r="3" spans="1:13" ht="15.75" thickBot="1" x14ac:dyDescent="0.3">
      <c r="A3" s="13"/>
      <c r="B3" s="13"/>
      <c r="C3" s="13"/>
      <c r="D3" s="13"/>
      <c r="E3" s="13"/>
      <c r="F3" s="14"/>
      <c r="G3" s="14"/>
      <c r="H3" s="13"/>
      <c r="I3" s="14"/>
      <c r="J3" s="14"/>
      <c r="K3" s="16"/>
      <c r="L3" s="15"/>
      <c r="M3" s="17"/>
    </row>
    <row r="4" spans="1:13" x14ac:dyDescent="0.25">
      <c r="A4" s="18"/>
      <c r="B4" s="19"/>
      <c r="C4" s="19"/>
      <c r="D4" s="19"/>
      <c r="E4" s="19"/>
      <c r="F4" s="20"/>
      <c r="G4" s="20"/>
      <c r="H4" s="19"/>
      <c r="I4" s="20"/>
      <c r="J4" s="20"/>
      <c r="K4" s="22"/>
      <c r="L4" s="21"/>
      <c r="M4" s="23"/>
    </row>
    <row r="5" spans="1:13" s="41" customFormat="1" ht="45" x14ac:dyDescent="0.25">
      <c r="A5" s="34" t="s">
        <v>60</v>
      </c>
      <c r="B5" s="35" t="s">
        <v>11</v>
      </c>
      <c r="C5" s="35" t="s">
        <v>12</v>
      </c>
      <c r="D5" s="35" t="s">
        <v>13</v>
      </c>
      <c r="E5" s="35" t="s">
        <v>14</v>
      </c>
      <c r="F5" s="36" t="s">
        <v>15</v>
      </c>
      <c r="G5" s="36" t="s">
        <v>16</v>
      </c>
      <c r="H5" s="37"/>
      <c r="I5" s="36" t="s">
        <v>17</v>
      </c>
      <c r="J5" s="36" t="s">
        <v>127</v>
      </c>
      <c r="K5" s="39" t="s">
        <v>18</v>
      </c>
      <c r="L5" s="38" t="s">
        <v>19</v>
      </c>
      <c r="M5" s="40" t="s">
        <v>20</v>
      </c>
    </row>
    <row r="6" spans="1:13" x14ac:dyDescent="0.25">
      <c r="A6" s="42"/>
      <c r="B6" s="43"/>
      <c r="C6" s="43"/>
      <c r="D6" s="43"/>
      <c r="E6" s="43"/>
      <c r="F6" s="44"/>
      <c r="G6" s="44"/>
      <c r="H6" s="43"/>
      <c r="I6" s="44"/>
      <c r="J6" s="44"/>
      <c r="K6" s="45"/>
      <c r="L6" s="46"/>
      <c r="M6" s="47"/>
    </row>
    <row r="7" spans="1:13" x14ac:dyDescent="0.25">
      <c r="A7" s="48">
        <v>1</v>
      </c>
      <c r="B7" s="61" t="s">
        <v>34</v>
      </c>
      <c r="C7" s="62">
        <v>20</v>
      </c>
      <c r="D7" s="61" t="s">
        <v>28</v>
      </c>
      <c r="E7" s="59" t="s">
        <v>63</v>
      </c>
      <c r="F7" s="50"/>
      <c r="G7" s="60"/>
      <c r="H7" s="49" t="s">
        <v>28</v>
      </c>
      <c r="I7" s="50"/>
      <c r="J7" s="56">
        <v>1252</v>
      </c>
      <c r="K7" s="51"/>
      <c r="L7" s="52" t="e">
        <f t="shared" ref="L7:L38" si="0">(I7/G7)*C7</f>
        <v>#DIV/0!</v>
      </c>
      <c r="M7" s="53" t="e">
        <f>(J7*K7)+(J7*L7)</f>
        <v>#DIV/0!</v>
      </c>
    </row>
    <row r="8" spans="1:13" x14ac:dyDescent="0.25">
      <c r="A8" s="48">
        <v>2</v>
      </c>
      <c r="B8" s="61" t="s">
        <v>30</v>
      </c>
      <c r="C8" s="62">
        <v>30</v>
      </c>
      <c r="D8" s="61" t="s">
        <v>28</v>
      </c>
      <c r="E8" s="59" t="s">
        <v>38</v>
      </c>
      <c r="F8" s="50"/>
      <c r="G8" s="60"/>
      <c r="H8" s="49" t="s">
        <v>28</v>
      </c>
      <c r="I8" s="50"/>
      <c r="J8" s="56">
        <v>68</v>
      </c>
      <c r="K8" s="51"/>
      <c r="L8" s="52" t="e">
        <f t="shared" si="0"/>
        <v>#DIV/0!</v>
      </c>
      <c r="M8" s="53" t="e">
        <f t="shared" ref="M8:M71" si="1">(J8*K8)+(J8*L8)</f>
        <v>#DIV/0!</v>
      </c>
    </row>
    <row r="9" spans="1:13" x14ac:dyDescent="0.25">
      <c r="A9" s="48">
        <v>3</v>
      </c>
      <c r="B9" s="61" t="s">
        <v>34</v>
      </c>
      <c r="C9" s="62">
        <v>50</v>
      </c>
      <c r="D9" s="61" t="s">
        <v>28</v>
      </c>
      <c r="E9" s="59" t="s">
        <v>49</v>
      </c>
      <c r="F9" s="50"/>
      <c r="G9" s="60"/>
      <c r="H9" s="49" t="s">
        <v>28</v>
      </c>
      <c r="I9" s="50"/>
      <c r="J9" s="56">
        <v>50</v>
      </c>
      <c r="K9" s="51"/>
      <c r="L9" s="52" t="e">
        <f t="shared" si="0"/>
        <v>#DIV/0!</v>
      </c>
      <c r="M9" s="53" t="e">
        <f t="shared" si="1"/>
        <v>#DIV/0!</v>
      </c>
    </row>
    <row r="10" spans="1:13" ht="15.75" customHeight="1" x14ac:dyDescent="0.25">
      <c r="A10" s="48">
        <v>4</v>
      </c>
      <c r="B10" s="61" t="s">
        <v>21</v>
      </c>
      <c r="C10" s="62">
        <v>50</v>
      </c>
      <c r="D10" s="61" t="s">
        <v>35</v>
      </c>
      <c r="E10" s="59" t="s">
        <v>47</v>
      </c>
      <c r="F10" s="50"/>
      <c r="G10" s="60"/>
      <c r="H10" s="49" t="s">
        <v>35</v>
      </c>
      <c r="I10" s="50"/>
      <c r="J10" s="56">
        <v>510</v>
      </c>
      <c r="K10" s="51"/>
      <c r="L10" s="52" t="e">
        <f t="shared" si="0"/>
        <v>#DIV/0!</v>
      </c>
      <c r="M10" s="53" t="e">
        <f t="shared" si="1"/>
        <v>#DIV/0!</v>
      </c>
    </row>
    <row r="11" spans="1:13" x14ac:dyDescent="0.25">
      <c r="A11" s="48">
        <v>5</v>
      </c>
      <c r="B11" s="61" t="s">
        <v>21</v>
      </c>
      <c r="C11" s="62">
        <v>25</v>
      </c>
      <c r="D11" s="61" t="s">
        <v>35</v>
      </c>
      <c r="E11" s="59" t="s">
        <v>45</v>
      </c>
      <c r="F11" s="50"/>
      <c r="G11" s="60"/>
      <c r="H11" s="49" t="s">
        <v>35</v>
      </c>
      <c r="I11" s="50"/>
      <c r="J11" s="56">
        <v>128</v>
      </c>
      <c r="K11" s="51"/>
      <c r="L11" s="52" t="e">
        <f t="shared" si="0"/>
        <v>#DIV/0!</v>
      </c>
      <c r="M11" s="53" t="e">
        <f t="shared" si="1"/>
        <v>#DIV/0!</v>
      </c>
    </row>
    <row r="12" spans="1:13" x14ac:dyDescent="0.25">
      <c r="A12" s="48">
        <v>6</v>
      </c>
      <c r="B12" s="61" t="s">
        <v>34</v>
      </c>
      <c r="C12" s="62">
        <v>36</v>
      </c>
      <c r="D12" s="61" t="s">
        <v>21</v>
      </c>
      <c r="E12" s="59" t="s">
        <v>56</v>
      </c>
      <c r="F12" s="50"/>
      <c r="G12" s="60"/>
      <c r="H12" s="49" t="s">
        <v>21</v>
      </c>
      <c r="I12" s="50"/>
      <c r="J12" s="56">
        <v>42</v>
      </c>
      <c r="K12" s="51"/>
      <c r="L12" s="52" t="e">
        <f t="shared" si="0"/>
        <v>#DIV/0!</v>
      </c>
      <c r="M12" s="53" t="e">
        <f t="shared" si="1"/>
        <v>#DIV/0!</v>
      </c>
    </row>
    <row r="13" spans="1:13" x14ac:dyDescent="0.25">
      <c r="A13" s="48">
        <v>7</v>
      </c>
      <c r="B13" s="61" t="s">
        <v>34</v>
      </c>
      <c r="C13" s="62">
        <v>36</v>
      </c>
      <c r="D13" s="61" t="s">
        <v>21</v>
      </c>
      <c r="E13" s="59" t="s">
        <v>54</v>
      </c>
      <c r="F13" s="50"/>
      <c r="G13" s="60"/>
      <c r="H13" s="49" t="s">
        <v>21</v>
      </c>
      <c r="I13" s="50"/>
      <c r="J13" s="56">
        <v>40</v>
      </c>
      <c r="K13" s="51"/>
      <c r="L13" s="52" t="e">
        <f t="shared" si="0"/>
        <v>#DIV/0!</v>
      </c>
      <c r="M13" s="53" t="e">
        <f t="shared" si="1"/>
        <v>#DIV/0!</v>
      </c>
    </row>
    <row r="14" spans="1:13" x14ac:dyDescent="0.25">
      <c r="A14" s="48">
        <v>8</v>
      </c>
      <c r="B14" s="61" t="s">
        <v>25</v>
      </c>
      <c r="C14" s="63">
        <v>50</v>
      </c>
      <c r="D14" s="64" t="s">
        <v>35</v>
      </c>
      <c r="E14" s="59" t="s">
        <v>46</v>
      </c>
      <c r="F14" s="50"/>
      <c r="G14" s="60"/>
      <c r="H14" s="55" t="s">
        <v>35</v>
      </c>
      <c r="I14" s="50"/>
      <c r="J14" s="56">
        <v>40</v>
      </c>
      <c r="K14" s="51"/>
      <c r="L14" s="52" t="e">
        <f t="shared" si="0"/>
        <v>#DIV/0!</v>
      </c>
      <c r="M14" s="53" t="e">
        <f t="shared" si="1"/>
        <v>#DIV/0!</v>
      </c>
    </row>
    <row r="15" spans="1:13" x14ac:dyDescent="0.25">
      <c r="A15" s="48">
        <v>9</v>
      </c>
      <c r="B15" s="61" t="s">
        <v>21</v>
      </c>
      <c r="C15" s="63">
        <v>50</v>
      </c>
      <c r="D15" s="64" t="s">
        <v>35</v>
      </c>
      <c r="E15" s="59" t="s">
        <v>64</v>
      </c>
      <c r="F15" s="50"/>
      <c r="G15" s="60"/>
      <c r="H15" s="55" t="s">
        <v>35</v>
      </c>
      <c r="I15" s="50"/>
      <c r="J15" s="56">
        <v>30</v>
      </c>
      <c r="K15" s="51"/>
      <c r="L15" s="52" t="e">
        <f t="shared" si="0"/>
        <v>#DIV/0!</v>
      </c>
      <c r="M15" s="53" t="e">
        <f t="shared" si="1"/>
        <v>#DIV/0!</v>
      </c>
    </row>
    <row r="16" spans="1:13" x14ac:dyDescent="0.25">
      <c r="A16" s="48">
        <v>10</v>
      </c>
      <c r="B16" s="61" t="s">
        <v>21</v>
      </c>
      <c r="C16" s="62">
        <v>500</v>
      </c>
      <c r="D16" s="61" t="s">
        <v>26</v>
      </c>
      <c r="E16" s="59" t="s">
        <v>53</v>
      </c>
      <c r="F16" s="50"/>
      <c r="G16" s="60"/>
      <c r="H16" s="54" t="s">
        <v>26</v>
      </c>
      <c r="I16" s="50"/>
      <c r="J16" s="56">
        <v>83</v>
      </c>
      <c r="K16" s="51"/>
      <c r="L16" s="52" t="e">
        <f t="shared" si="0"/>
        <v>#DIV/0!</v>
      </c>
      <c r="M16" s="53" t="e">
        <f t="shared" si="1"/>
        <v>#DIV/0!</v>
      </c>
    </row>
    <row r="17" spans="1:13" x14ac:dyDescent="0.25">
      <c r="A17" s="48">
        <v>11</v>
      </c>
      <c r="B17" s="61"/>
      <c r="C17" s="62">
        <v>500</v>
      </c>
      <c r="D17" s="61" t="s">
        <v>26</v>
      </c>
      <c r="E17" s="59" t="s">
        <v>65</v>
      </c>
      <c r="F17" s="50"/>
      <c r="G17" s="60"/>
      <c r="H17" s="54" t="s">
        <v>26</v>
      </c>
      <c r="I17" s="50"/>
      <c r="J17" s="56">
        <v>366</v>
      </c>
      <c r="K17" s="51"/>
      <c r="L17" s="52" t="e">
        <f t="shared" si="0"/>
        <v>#DIV/0!</v>
      </c>
      <c r="M17" s="53" t="e">
        <f t="shared" si="1"/>
        <v>#DIV/0!</v>
      </c>
    </row>
    <row r="18" spans="1:13" x14ac:dyDescent="0.25">
      <c r="A18" s="48">
        <v>12</v>
      </c>
      <c r="B18" s="61" t="s">
        <v>21</v>
      </c>
      <c r="C18" s="62">
        <v>1</v>
      </c>
      <c r="D18" s="61" t="s">
        <v>29</v>
      </c>
      <c r="E18" s="59" t="s">
        <v>66</v>
      </c>
      <c r="F18" s="50"/>
      <c r="G18" s="60"/>
      <c r="H18" s="49" t="s">
        <v>29</v>
      </c>
      <c r="I18" s="50"/>
      <c r="J18" s="56">
        <v>250</v>
      </c>
      <c r="K18" s="51"/>
      <c r="L18" s="52" t="e">
        <f t="shared" si="0"/>
        <v>#DIV/0!</v>
      </c>
      <c r="M18" s="53" t="e">
        <f t="shared" si="1"/>
        <v>#DIV/0!</v>
      </c>
    </row>
    <row r="19" spans="1:13" x14ac:dyDescent="0.25">
      <c r="A19" s="48">
        <v>13</v>
      </c>
      <c r="B19" s="61" t="s">
        <v>36</v>
      </c>
      <c r="C19" s="62">
        <v>900</v>
      </c>
      <c r="D19" s="61" t="s">
        <v>26</v>
      </c>
      <c r="E19" s="59" t="s">
        <v>67</v>
      </c>
      <c r="F19" s="50"/>
      <c r="G19" s="60"/>
      <c r="H19" s="49" t="s">
        <v>26</v>
      </c>
      <c r="I19" s="50"/>
      <c r="J19" s="56">
        <v>100</v>
      </c>
      <c r="K19" s="51"/>
      <c r="L19" s="52" t="e">
        <f t="shared" si="0"/>
        <v>#DIV/0!</v>
      </c>
      <c r="M19" s="53" t="e">
        <f t="shared" si="1"/>
        <v>#DIV/0!</v>
      </c>
    </row>
    <row r="20" spans="1:13" x14ac:dyDescent="0.25">
      <c r="A20" s="48">
        <v>14</v>
      </c>
      <c r="B20" s="61" t="s">
        <v>34</v>
      </c>
      <c r="C20" s="62">
        <v>1</v>
      </c>
      <c r="D20" s="61" t="s">
        <v>29</v>
      </c>
      <c r="E20" s="59" t="s">
        <v>68</v>
      </c>
      <c r="F20" s="50"/>
      <c r="G20" s="60"/>
      <c r="H20" s="49" t="s">
        <v>26</v>
      </c>
      <c r="I20" s="50"/>
      <c r="J20" s="56">
        <v>100</v>
      </c>
      <c r="K20" s="51"/>
      <c r="L20" s="52" t="e">
        <f t="shared" si="0"/>
        <v>#DIV/0!</v>
      </c>
      <c r="M20" s="53" t="e">
        <f t="shared" si="1"/>
        <v>#DIV/0!</v>
      </c>
    </row>
    <row r="21" spans="1:13" x14ac:dyDescent="0.25">
      <c r="A21" s="48">
        <v>15</v>
      </c>
      <c r="B21" s="61" t="s">
        <v>34</v>
      </c>
      <c r="C21" s="63">
        <v>1</v>
      </c>
      <c r="D21" s="64" t="s">
        <v>29</v>
      </c>
      <c r="E21" s="59" t="s">
        <v>69</v>
      </c>
      <c r="F21" s="50"/>
      <c r="G21" s="60"/>
      <c r="H21" s="55" t="s">
        <v>29</v>
      </c>
      <c r="I21" s="50"/>
      <c r="J21" s="56">
        <v>15</v>
      </c>
      <c r="K21" s="51"/>
      <c r="L21" s="52" t="e">
        <f t="shared" si="0"/>
        <v>#DIV/0!</v>
      </c>
      <c r="M21" s="53" t="e">
        <f t="shared" si="1"/>
        <v>#DIV/0!</v>
      </c>
    </row>
    <row r="22" spans="1:13" x14ac:dyDescent="0.25">
      <c r="A22" s="48">
        <v>16</v>
      </c>
      <c r="B22" s="61" t="s">
        <v>34</v>
      </c>
      <c r="C22" s="62">
        <v>40</v>
      </c>
      <c r="D22" s="61" t="s">
        <v>28</v>
      </c>
      <c r="E22" s="61" t="s">
        <v>41</v>
      </c>
      <c r="F22" s="50"/>
      <c r="G22" s="60"/>
      <c r="H22" s="49" t="s">
        <v>28</v>
      </c>
      <c r="I22" s="50"/>
      <c r="J22" s="56">
        <v>40</v>
      </c>
      <c r="K22" s="51"/>
      <c r="L22" s="52" t="e">
        <f t="shared" si="0"/>
        <v>#DIV/0!</v>
      </c>
      <c r="M22" s="53" t="e">
        <f t="shared" si="1"/>
        <v>#DIV/0!</v>
      </c>
    </row>
    <row r="23" spans="1:13" x14ac:dyDescent="0.25">
      <c r="A23" s="48">
        <v>17</v>
      </c>
      <c r="B23" s="61" t="s">
        <v>34</v>
      </c>
      <c r="C23" s="62">
        <v>21</v>
      </c>
      <c r="D23" s="61" t="s">
        <v>28</v>
      </c>
      <c r="E23" s="61" t="s">
        <v>70</v>
      </c>
      <c r="F23" s="50"/>
      <c r="G23" s="60"/>
      <c r="H23" s="49" t="s">
        <v>28</v>
      </c>
      <c r="I23" s="50"/>
      <c r="J23" s="56">
        <v>283</v>
      </c>
      <c r="K23" s="51"/>
      <c r="L23" s="52" t="e">
        <f t="shared" si="0"/>
        <v>#DIV/0!</v>
      </c>
      <c r="M23" s="53" t="e">
        <f t="shared" si="1"/>
        <v>#DIV/0!</v>
      </c>
    </row>
    <row r="24" spans="1:13" x14ac:dyDescent="0.25">
      <c r="A24" s="48">
        <v>18</v>
      </c>
      <c r="B24" s="61" t="s">
        <v>34</v>
      </c>
      <c r="C24" s="62">
        <v>24</v>
      </c>
      <c r="D24" s="61" t="s">
        <v>28</v>
      </c>
      <c r="E24" s="61" t="s">
        <v>71</v>
      </c>
      <c r="F24" s="50"/>
      <c r="G24" s="60"/>
      <c r="H24" s="54" t="s">
        <v>28</v>
      </c>
      <c r="I24" s="50"/>
      <c r="J24" s="56">
        <v>136</v>
      </c>
      <c r="K24" s="51"/>
      <c r="L24" s="52" t="e">
        <f t="shared" si="0"/>
        <v>#DIV/0!</v>
      </c>
      <c r="M24" s="53" t="e">
        <f t="shared" si="1"/>
        <v>#DIV/0!</v>
      </c>
    </row>
    <row r="25" spans="1:13" x14ac:dyDescent="0.25">
      <c r="A25" s="48">
        <v>19</v>
      </c>
      <c r="B25" s="61" t="s">
        <v>34</v>
      </c>
      <c r="C25" s="62">
        <v>18</v>
      </c>
      <c r="D25" s="61" t="s">
        <v>28</v>
      </c>
      <c r="E25" s="61" t="s">
        <v>72</v>
      </c>
      <c r="F25" s="50"/>
      <c r="G25" s="60"/>
      <c r="H25" s="49" t="s">
        <v>28</v>
      </c>
      <c r="I25" s="50"/>
      <c r="J25" s="56">
        <v>139</v>
      </c>
      <c r="K25" s="51"/>
      <c r="L25" s="52" t="e">
        <f t="shared" si="0"/>
        <v>#DIV/0!</v>
      </c>
      <c r="M25" s="53" t="e">
        <f t="shared" si="1"/>
        <v>#DIV/0!</v>
      </c>
    </row>
    <row r="26" spans="1:13" x14ac:dyDescent="0.25">
      <c r="A26" s="48">
        <v>20</v>
      </c>
      <c r="B26" s="61" t="s">
        <v>23</v>
      </c>
      <c r="C26" s="62">
        <v>40</v>
      </c>
      <c r="D26" s="61" t="s">
        <v>28</v>
      </c>
      <c r="E26" s="61" t="s">
        <v>50</v>
      </c>
      <c r="F26" s="50"/>
      <c r="G26" s="60"/>
      <c r="H26" s="54" t="s">
        <v>28</v>
      </c>
      <c r="I26" s="50"/>
      <c r="J26" s="56">
        <v>94</v>
      </c>
      <c r="K26" s="51"/>
      <c r="L26" s="52" t="e">
        <f t="shared" si="0"/>
        <v>#DIV/0!</v>
      </c>
      <c r="M26" s="53" t="e">
        <f t="shared" si="1"/>
        <v>#DIV/0!</v>
      </c>
    </row>
    <row r="27" spans="1:13" x14ac:dyDescent="0.25">
      <c r="A27" s="48">
        <v>21</v>
      </c>
      <c r="B27" s="61" t="s">
        <v>23</v>
      </c>
      <c r="C27" s="62">
        <v>54</v>
      </c>
      <c r="D27" s="61" t="s">
        <v>28</v>
      </c>
      <c r="E27" s="65" t="s">
        <v>128</v>
      </c>
      <c r="F27" s="50"/>
      <c r="G27" s="60"/>
      <c r="H27" s="49" t="s">
        <v>24</v>
      </c>
      <c r="I27" s="50"/>
      <c r="J27" s="58">
        <v>50</v>
      </c>
      <c r="K27" s="51"/>
      <c r="L27" s="52" t="e">
        <f t="shared" si="0"/>
        <v>#DIV/0!</v>
      </c>
      <c r="M27" s="53" t="e">
        <f t="shared" ref="M27:M45" si="2">(J28*K27)+(J28*L27)</f>
        <v>#DIV/0!</v>
      </c>
    </row>
    <row r="28" spans="1:13" x14ac:dyDescent="0.25">
      <c r="A28" s="48">
        <v>22</v>
      </c>
      <c r="B28" s="61" t="s">
        <v>23</v>
      </c>
      <c r="C28" s="62">
        <v>24</v>
      </c>
      <c r="D28" s="61" t="s">
        <v>24</v>
      </c>
      <c r="E28" s="61" t="s">
        <v>73</v>
      </c>
      <c r="F28" s="50"/>
      <c r="G28" s="60"/>
      <c r="H28" s="49" t="s">
        <v>24</v>
      </c>
      <c r="I28" s="50"/>
      <c r="J28" s="56">
        <v>71</v>
      </c>
      <c r="K28" s="51"/>
      <c r="L28" s="52" t="e">
        <f t="shared" si="0"/>
        <v>#DIV/0!</v>
      </c>
      <c r="M28" s="53" t="e">
        <f t="shared" si="2"/>
        <v>#DIV/0!</v>
      </c>
    </row>
    <row r="29" spans="1:13" x14ac:dyDescent="0.25">
      <c r="A29" s="48">
        <v>23</v>
      </c>
      <c r="B29" s="61" t="s">
        <v>23</v>
      </c>
      <c r="C29" s="62">
        <v>12</v>
      </c>
      <c r="D29" s="61" t="s">
        <v>24</v>
      </c>
      <c r="E29" s="61" t="s">
        <v>74</v>
      </c>
      <c r="F29" s="50"/>
      <c r="G29" s="60"/>
      <c r="H29" s="54" t="s">
        <v>24</v>
      </c>
      <c r="I29" s="50"/>
      <c r="J29" s="56">
        <v>240</v>
      </c>
      <c r="K29" s="51"/>
      <c r="L29" s="52" t="e">
        <f t="shared" si="0"/>
        <v>#DIV/0!</v>
      </c>
      <c r="M29" s="53" t="e">
        <f t="shared" si="2"/>
        <v>#DIV/0!</v>
      </c>
    </row>
    <row r="30" spans="1:13" x14ac:dyDescent="0.25">
      <c r="A30" s="48">
        <v>24</v>
      </c>
      <c r="B30" s="61" t="s">
        <v>33</v>
      </c>
      <c r="C30" s="62">
        <v>24</v>
      </c>
      <c r="D30" s="61" t="s">
        <v>24</v>
      </c>
      <c r="E30" s="61" t="s">
        <v>75</v>
      </c>
      <c r="F30" s="50"/>
      <c r="G30" s="60"/>
      <c r="H30" s="54" t="s">
        <v>24</v>
      </c>
      <c r="I30" s="50"/>
      <c r="J30" s="56">
        <v>78</v>
      </c>
      <c r="K30" s="51"/>
      <c r="L30" s="52" t="e">
        <f t="shared" si="0"/>
        <v>#DIV/0!</v>
      </c>
      <c r="M30" s="53" t="e">
        <f t="shared" si="2"/>
        <v>#DIV/0!</v>
      </c>
    </row>
    <row r="31" spans="1:13" x14ac:dyDescent="0.25">
      <c r="A31" s="48">
        <v>25</v>
      </c>
      <c r="B31" s="61" t="s">
        <v>23</v>
      </c>
      <c r="C31" s="62">
        <v>24</v>
      </c>
      <c r="D31" s="61" t="s">
        <v>24</v>
      </c>
      <c r="E31" s="61" t="s">
        <v>76</v>
      </c>
      <c r="F31" s="50"/>
      <c r="G31" s="60"/>
      <c r="H31" s="49" t="s">
        <v>24</v>
      </c>
      <c r="I31" s="50"/>
      <c r="J31" s="56">
        <v>47</v>
      </c>
      <c r="K31" s="51"/>
      <c r="L31" s="52" t="e">
        <f t="shared" si="0"/>
        <v>#DIV/0!</v>
      </c>
      <c r="M31" s="53" t="e">
        <f t="shared" si="2"/>
        <v>#DIV/0!</v>
      </c>
    </row>
    <row r="32" spans="1:13" x14ac:dyDescent="0.25">
      <c r="A32" s="48">
        <v>26</v>
      </c>
      <c r="B32" s="61" t="s">
        <v>62</v>
      </c>
      <c r="C32" s="62">
        <v>6</v>
      </c>
      <c r="D32" s="61" t="s">
        <v>24</v>
      </c>
      <c r="E32" s="61" t="s">
        <v>77</v>
      </c>
      <c r="F32" s="50"/>
      <c r="G32" s="60"/>
      <c r="H32" s="49" t="s">
        <v>24</v>
      </c>
      <c r="I32" s="50"/>
      <c r="J32" s="56">
        <v>105</v>
      </c>
      <c r="K32" s="51"/>
      <c r="L32" s="52" t="e">
        <f t="shared" si="0"/>
        <v>#DIV/0!</v>
      </c>
      <c r="M32" s="53" t="e">
        <f t="shared" si="2"/>
        <v>#DIV/0!</v>
      </c>
    </row>
    <row r="33" spans="1:13" x14ac:dyDescent="0.25">
      <c r="A33" s="48">
        <v>27</v>
      </c>
      <c r="B33" s="61" t="s">
        <v>62</v>
      </c>
      <c r="C33" s="62">
        <v>12</v>
      </c>
      <c r="D33" s="61" t="s">
        <v>24</v>
      </c>
      <c r="E33" s="61" t="s">
        <v>78</v>
      </c>
      <c r="F33" s="50"/>
      <c r="G33" s="60"/>
      <c r="H33" s="54" t="s">
        <v>24</v>
      </c>
      <c r="I33" s="50"/>
      <c r="J33" s="56">
        <v>133</v>
      </c>
      <c r="K33" s="51"/>
      <c r="L33" s="52" t="e">
        <f t="shared" si="0"/>
        <v>#DIV/0!</v>
      </c>
      <c r="M33" s="53" t="e">
        <f t="shared" si="2"/>
        <v>#DIV/0!</v>
      </c>
    </row>
    <row r="34" spans="1:13" x14ac:dyDescent="0.25">
      <c r="A34" s="48">
        <v>28</v>
      </c>
      <c r="B34" s="61" t="s">
        <v>62</v>
      </c>
      <c r="C34" s="62">
        <v>6</v>
      </c>
      <c r="D34" s="61" t="s">
        <v>24</v>
      </c>
      <c r="E34" s="61" t="s">
        <v>79</v>
      </c>
      <c r="F34" s="50"/>
      <c r="G34" s="60"/>
      <c r="H34" s="54" t="s">
        <v>24</v>
      </c>
      <c r="I34" s="50"/>
      <c r="J34" s="56">
        <v>87</v>
      </c>
      <c r="K34" s="51"/>
      <c r="L34" s="52" t="e">
        <f t="shared" si="0"/>
        <v>#DIV/0!</v>
      </c>
      <c r="M34" s="53" t="e">
        <f t="shared" si="2"/>
        <v>#DIV/0!</v>
      </c>
    </row>
    <row r="35" spans="1:13" x14ac:dyDescent="0.25">
      <c r="A35" s="48">
        <v>29</v>
      </c>
      <c r="B35" s="61" t="s">
        <v>62</v>
      </c>
      <c r="C35" s="62">
        <v>6</v>
      </c>
      <c r="D35" s="61" t="s">
        <v>24</v>
      </c>
      <c r="E35" s="61" t="s">
        <v>80</v>
      </c>
      <c r="F35" s="50"/>
      <c r="G35" s="60"/>
      <c r="H35" s="54" t="s">
        <v>24</v>
      </c>
      <c r="I35" s="50"/>
      <c r="J35" s="56">
        <v>190</v>
      </c>
      <c r="K35" s="51"/>
      <c r="L35" s="52" t="e">
        <f t="shared" si="0"/>
        <v>#DIV/0!</v>
      </c>
      <c r="M35" s="53" t="e">
        <f t="shared" si="2"/>
        <v>#DIV/0!</v>
      </c>
    </row>
    <row r="36" spans="1:13" x14ac:dyDescent="0.25">
      <c r="A36" s="48">
        <v>30</v>
      </c>
      <c r="B36" s="61" t="s">
        <v>34</v>
      </c>
      <c r="C36" s="62">
        <v>6</v>
      </c>
      <c r="D36" s="61" t="s">
        <v>24</v>
      </c>
      <c r="E36" s="61" t="s">
        <v>81</v>
      </c>
      <c r="F36" s="50"/>
      <c r="G36" s="60"/>
      <c r="H36" s="54" t="s">
        <v>24</v>
      </c>
      <c r="I36" s="50"/>
      <c r="J36" s="56">
        <v>69</v>
      </c>
      <c r="K36" s="51"/>
      <c r="L36" s="52" t="e">
        <f t="shared" si="0"/>
        <v>#DIV/0!</v>
      </c>
      <c r="M36" s="53" t="e">
        <f t="shared" si="2"/>
        <v>#DIV/0!</v>
      </c>
    </row>
    <row r="37" spans="1:13" x14ac:dyDescent="0.25">
      <c r="A37" s="48">
        <v>31</v>
      </c>
      <c r="B37" s="61" t="s">
        <v>34</v>
      </c>
      <c r="C37" s="62">
        <v>24</v>
      </c>
      <c r="D37" s="61" t="s">
        <v>24</v>
      </c>
      <c r="E37" s="61" t="s">
        <v>82</v>
      </c>
      <c r="F37" s="50"/>
      <c r="G37" s="60"/>
      <c r="H37" s="49" t="s">
        <v>22</v>
      </c>
      <c r="I37" s="50"/>
      <c r="J37" s="56">
        <v>47</v>
      </c>
      <c r="K37" s="51"/>
      <c r="L37" s="52" t="e">
        <f t="shared" si="0"/>
        <v>#DIV/0!</v>
      </c>
      <c r="M37" s="53" t="e">
        <f t="shared" si="2"/>
        <v>#DIV/0!</v>
      </c>
    </row>
    <row r="38" spans="1:13" x14ac:dyDescent="0.25">
      <c r="A38" s="48">
        <v>32</v>
      </c>
      <c r="B38" s="61" t="s">
        <v>21</v>
      </c>
      <c r="C38" s="62">
        <v>1</v>
      </c>
      <c r="D38" s="61" t="s">
        <v>22</v>
      </c>
      <c r="E38" s="61" t="s">
        <v>83</v>
      </c>
      <c r="F38" s="50"/>
      <c r="G38" s="60"/>
      <c r="H38" s="49" t="s">
        <v>22</v>
      </c>
      <c r="I38" s="50"/>
      <c r="J38" s="56">
        <v>200</v>
      </c>
      <c r="K38" s="51"/>
      <c r="L38" s="52" t="e">
        <f t="shared" si="0"/>
        <v>#DIV/0!</v>
      </c>
      <c r="M38" s="53" t="e">
        <f t="shared" si="2"/>
        <v>#DIV/0!</v>
      </c>
    </row>
    <row r="39" spans="1:13" x14ac:dyDescent="0.25">
      <c r="A39" s="48">
        <v>33</v>
      </c>
      <c r="B39" s="61" t="s">
        <v>21</v>
      </c>
      <c r="C39" s="62">
        <v>1</v>
      </c>
      <c r="D39" s="61" t="s">
        <v>22</v>
      </c>
      <c r="E39" s="61" t="s">
        <v>84</v>
      </c>
      <c r="F39" s="50"/>
      <c r="G39" s="60"/>
      <c r="H39" s="49" t="s">
        <v>22</v>
      </c>
      <c r="I39" s="50"/>
      <c r="J39" s="56">
        <v>150</v>
      </c>
      <c r="K39" s="51"/>
      <c r="L39" s="52" t="e">
        <f t="shared" ref="L39:L70" si="3">(I39/G39)*C39</f>
        <v>#DIV/0!</v>
      </c>
      <c r="M39" s="53" t="e">
        <f t="shared" si="2"/>
        <v>#DIV/0!</v>
      </c>
    </row>
    <row r="40" spans="1:13" x14ac:dyDescent="0.25">
      <c r="A40" s="48">
        <v>34</v>
      </c>
      <c r="B40" s="61"/>
      <c r="C40" s="62">
        <v>1</v>
      </c>
      <c r="D40" s="61" t="s">
        <v>22</v>
      </c>
      <c r="E40" s="61" t="s">
        <v>85</v>
      </c>
      <c r="F40" s="50"/>
      <c r="G40" s="60"/>
      <c r="H40" s="49" t="s">
        <v>22</v>
      </c>
      <c r="I40" s="50"/>
      <c r="J40" s="56">
        <v>120</v>
      </c>
      <c r="K40" s="51"/>
      <c r="L40" s="52" t="e">
        <f t="shared" si="3"/>
        <v>#DIV/0!</v>
      </c>
      <c r="M40" s="53" t="e">
        <f t="shared" si="2"/>
        <v>#DIV/0!</v>
      </c>
    </row>
    <row r="41" spans="1:13" x14ac:dyDescent="0.25">
      <c r="A41" s="48">
        <v>35</v>
      </c>
      <c r="B41" s="61" t="s">
        <v>23</v>
      </c>
      <c r="C41" s="62">
        <v>1</v>
      </c>
      <c r="D41" s="61" t="s">
        <v>22</v>
      </c>
      <c r="E41" s="61" t="s">
        <v>86</v>
      </c>
      <c r="F41" s="50"/>
      <c r="G41" s="60"/>
      <c r="H41" s="49" t="s">
        <v>22</v>
      </c>
      <c r="I41" s="50"/>
      <c r="J41" s="56">
        <v>348</v>
      </c>
      <c r="K41" s="51"/>
      <c r="L41" s="52" t="e">
        <f t="shared" si="3"/>
        <v>#DIV/0!</v>
      </c>
      <c r="M41" s="53" t="e">
        <f t="shared" si="2"/>
        <v>#DIV/0!</v>
      </c>
    </row>
    <row r="42" spans="1:13" x14ac:dyDescent="0.25">
      <c r="A42" s="48">
        <v>36</v>
      </c>
      <c r="B42" s="61" t="s">
        <v>34</v>
      </c>
      <c r="C42" s="62">
        <v>1</v>
      </c>
      <c r="D42" s="61" t="s">
        <v>22</v>
      </c>
      <c r="E42" s="61" t="s">
        <v>129</v>
      </c>
      <c r="F42" s="50"/>
      <c r="G42" s="60"/>
      <c r="H42" s="54" t="s">
        <v>22</v>
      </c>
      <c r="I42" s="50"/>
      <c r="J42" s="56">
        <v>168</v>
      </c>
      <c r="K42" s="51"/>
      <c r="L42" s="52" t="e">
        <f t="shared" si="3"/>
        <v>#DIV/0!</v>
      </c>
      <c r="M42" s="53" t="e">
        <f t="shared" si="2"/>
        <v>#DIV/0!</v>
      </c>
    </row>
    <row r="43" spans="1:13" x14ac:dyDescent="0.25">
      <c r="A43" s="48">
        <v>37</v>
      </c>
      <c r="B43" s="61" t="s">
        <v>21</v>
      </c>
      <c r="C43" s="62">
        <v>1</v>
      </c>
      <c r="D43" s="61" t="s">
        <v>22</v>
      </c>
      <c r="E43" s="61" t="s">
        <v>87</v>
      </c>
      <c r="F43" s="50"/>
      <c r="G43" s="60"/>
      <c r="H43" s="54" t="s">
        <v>22</v>
      </c>
      <c r="I43" s="50"/>
      <c r="J43" s="56">
        <v>200</v>
      </c>
      <c r="K43" s="51"/>
      <c r="L43" s="52" t="e">
        <f t="shared" si="3"/>
        <v>#DIV/0!</v>
      </c>
      <c r="M43" s="53" t="e">
        <f t="shared" si="2"/>
        <v>#DIV/0!</v>
      </c>
    </row>
    <row r="44" spans="1:13" x14ac:dyDescent="0.25">
      <c r="A44" s="48">
        <v>38</v>
      </c>
      <c r="B44" s="61" t="s">
        <v>23</v>
      </c>
      <c r="C44" s="62">
        <v>1</v>
      </c>
      <c r="D44" s="61" t="s">
        <v>22</v>
      </c>
      <c r="E44" s="61" t="s">
        <v>88</v>
      </c>
      <c r="F44" s="50"/>
      <c r="G44" s="60"/>
      <c r="H44" s="49" t="s">
        <v>22</v>
      </c>
      <c r="I44" s="50"/>
      <c r="J44" s="56">
        <v>400</v>
      </c>
      <c r="K44" s="51"/>
      <c r="L44" s="52" t="e">
        <f t="shared" si="3"/>
        <v>#DIV/0!</v>
      </c>
      <c r="M44" s="53" t="e">
        <f t="shared" si="2"/>
        <v>#DIV/0!</v>
      </c>
    </row>
    <row r="45" spans="1:13" x14ac:dyDescent="0.25">
      <c r="A45" s="48">
        <v>39</v>
      </c>
      <c r="B45" s="61" t="s">
        <v>34</v>
      </c>
      <c r="C45" s="62">
        <v>1</v>
      </c>
      <c r="D45" s="61" t="s">
        <v>22</v>
      </c>
      <c r="E45" s="61" t="s">
        <v>89</v>
      </c>
      <c r="F45" s="50"/>
      <c r="G45" s="60"/>
      <c r="H45" s="49" t="s">
        <v>22</v>
      </c>
      <c r="I45" s="50"/>
      <c r="J45" s="56">
        <v>414</v>
      </c>
      <c r="K45" s="51"/>
      <c r="L45" s="52" t="e">
        <f t="shared" si="3"/>
        <v>#DIV/0!</v>
      </c>
      <c r="M45" s="53" t="e">
        <f t="shared" si="2"/>
        <v>#DIV/0!</v>
      </c>
    </row>
    <row r="46" spans="1:13" x14ac:dyDescent="0.25">
      <c r="A46" s="48">
        <v>40</v>
      </c>
      <c r="B46" s="61" t="s">
        <v>36</v>
      </c>
      <c r="C46" s="62">
        <v>1</v>
      </c>
      <c r="D46" s="61" t="s">
        <v>22</v>
      </c>
      <c r="E46" s="61" t="s">
        <v>90</v>
      </c>
      <c r="F46" s="50"/>
      <c r="G46" s="60"/>
      <c r="H46" s="49" t="s">
        <v>28</v>
      </c>
      <c r="I46" s="50"/>
      <c r="J46" s="56">
        <v>120</v>
      </c>
      <c r="K46" s="51"/>
      <c r="L46" s="52" t="e">
        <f t="shared" si="3"/>
        <v>#DIV/0!</v>
      </c>
      <c r="M46" s="53" t="e">
        <f>(#REF!*K46)+(#REF!*L46)</f>
        <v>#REF!</v>
      </c>
    </row>
    <row r="47" spans="1:13" x14ac:dyDescent="0.25">
      <c r="A47" s="48">
        <v>41</v>
      </c>
      <c r="B47" s="61" t="s">
        <v>34</v>
      </c>
      <c r="C47" s="62">
        <v>30</v>
      </c>
      <c r="D47" s="61" t="s">
        <v>28</v>
      </c>
      <c r="E47" s="61" t="s">
        <v>130</v>
      </c>
      <c r="F47" s="50"/>
      <c r="G47" s="60"/>
      <c r="H47" s="54" t="s">
        <v>28</v>
      </c>
      <c r="I47" s="50"/>
      <c r="J47" s="56">
        <v>144</v>
      </c>
      <c r="K47" s="51"/>
      <c r="L47" s="52" t="e">
        <f t="shared" si="3"/>
        <v>#DIV/0!</v>
      </c>
      <c r="M47" s="53" t="e">
        <f t="shared" si="1"/>
        <v>#DIV/0!</v>
      </c>
    </row>
    <row r="48" spans="1:13" x14ac:dyDescent="0.25">
      <c r="A48" s="48">
        <v>42</v>
      </c>
      <c r="B48" s="61" t="s">
        <v>34</v>
      </c>
      <c r="C48" s="62">
        <v>1</v>
      </c>
      <c r="D48" s="61" t="s">
        <v>28</v>
      </c>
      <c r="E48" s="61" t="s">
        <v>131</v>
      </c>
      <c r="F48" s="50"/>
      <c r="G48" s="60"/>
      <c r="H48" s="49" t="s">
        <v>28</v>
      </c>
      <c r="I48" s="50"/>
      <c r="J48" s="56">
        <v>500</v>
      </c>
      <c r="K48" s="51"/>
      <c r="L48" s="52" t="e">
        <f t="shared" si="3"/>
        <v>#DIV/0!</v>
      </c>
      <c r="M48" s="53" t="e">
        <f t="shared" si="1"/>
        <v>#DIV/0!</v>
      </c>
    </row>
    <row r="49" spans="1:13" x14ac:dyDescent="0.25">
      <c r="A49" s="48">
        <v>43</v>
      </c>
      <c r="B49" s="61" t="s">
        <v>34</v>
      </c>
      <c r="C49" s="62">
        <v>30</v>
      </c>
      <c r="D49" s="61" t="s">
        <v>28</v>
      </c>
      <c r="E49" s="61" t="s">
        <v>132</v>
      </c>
      <c r="F49" s="50"/>
      <c r="G49" s="60"/>
      <c r="H49" s="49" t="s">
        <v>28</v>
      </c>
      <c r="I49" s="50"/>
      <c r="J49" s="56">
        <v>156</v>
      </c>
      <c r="K49" s="51"/>
      <c r="L49" s="52" t="e">
        <f t="shared" si="3"/>
        <v>#DIV/0!</v>
      </c>
      <c r="M49" s="53" t="e">
        <f t="shared" si="1"/>
        <v>#DIV/0!</v>
      </c>
    </row>
    <row r="50" spans="1:13" x14ac:dyDescent="0.25">
      <c r="A50" s="48">
        <v>44</v>
      </c>
      <c r="B50" s="61" t="s">
        <v>34</v>
      </c>
      <c r="C50" s="62">
        <v>30</v>
      </c>
      <c r="D50" s="61" t="s">
        <v>28</v>
      </c>
      <c r="E50" s="61" t="s">
        <v>133</v>
      </c>
      <c r="F50" s="50"/>
      <c r="G50" s="60"/>
      <c r="H50" s="49" t="s">
        <v>28</v>
      </c>
      <c r="I50" s="50"/>
      <c r="J50" s="56">
        <v>156</v>
      </c>
      <c r="K50" s="51"/>
      <c r="L50" s="52" t="e">
        <f t="shared" si="3"/>
        <v>#DIV/0!</v>
      </c>
      <c r="M50" s="53" t="e">
        <f t="shared" si="1"/>
        <v>#DIV/0!</v>
      </c>
    </row>
    <row r="51" spans="1:13" x14ac:dyDescent="0.25">
      <c r="A51" s="48">
        <v>45</v>
      </c>
      <c r="B51" s="61" t="s">
        <v>34</v>
      </c>
      <c r="C51" s="62">
        <v>30</v>
      </c>
      <c r="D51" s="61" t="s">
        <v>28</v>
      </c>
      <c r="E51" s="61" t="s">
        <v>134</v>
      </c>
      <c r="F51" s="50"/>
      <c r="G51" s="60"/>
      <c r="H51" s="49" t="s">
        <v>28</v>
      </c>
      <c r="I51" s="50"/>
      <c r="J51" s="56">
        <v>124</v>
      </c>
      <c r="K51" s="51"/>
      <c r="L51" s="52" t="e">
        <f t="shared" si="3"/>
        <v>#DIV/0!</v>
      </c>
      <c r="M51" s="53" t="e">
        <f t="shared" si="1"/>
        <v>#DIV/0!</v>
      </c>
    </row>
    <row r="52" spans="1:13" x14ac:dyDescent="0.25">
      <c r="A52" s="48">
        <v>46</v>
      </c>
      <c r="B52" s="61" t="s">
        <v>34</v>
      </c>
      <c r="C52" s="62">
        <v>30</v>
      </c>
      <c r="D52" s="61" t="s">
        <v>28</v>
      </c>
      <c r="E52" s="61" t="s">
        <v>135</v>
      </c>
      <c r="F52" s="50"/>
      <c r="G52" s="60"/>
      <c r="H52" s="49" t="s">
        <v>28</v>
      </c>
      <c r="I52" s="50"/>
      <c r="J52" s="56">
        <v>117</v>
      </c>
      <c r="K52" s="51"/>
      <c r="L52" s="52" t="e">
        <f t="shared" si="3"/>
        <v>#DIV/0!</v>
      </c>
      <c r="M52" s="53" t="e">
        <f t="shared" si="1"/>
        <v>#DIV/0!</v>
      </c>
    </row>
    <row r="53" spans="1:13" x14ac:dyDescent="0.25">
      <c r="A53" s="48">
        <v>47</v>
      </c>
      <c r="B53" s="61" t="s">
        <v>34</v>
      </c>
      <c r="C53" s="62">
        <v>40</v>
      </c>
      <c r="D53" s="61" t="s">
        <v>28</v>
      </c>
      <c r="E53" s="61" t="s">
        <v>136</v>
      </c>
      <c r="F53" s="50"/>
      <c r="G53" s="60"/>
      <c r="H53" s="54" t="s">
        <v>28</v>
      </c>
      <c r="I53" s="50"/>
      <c r="J53" s="56">
        <v>86</v>
      </c>
      <c r="K53" s="51"/>
      <c r="L53" s="52" t="e">
        <f t="shared" si="3"/>
        <v>#DIV/0!</v>
      </c>
      <c r="M53" s="53" t="e">
        <f t="shared" si="1"/>
        <v>#DIV/0!</v>
      </c>
    </row>
    <row r="54" spans="1:13" x14ac:dyDescent="0.25">
      <c r="A54" s="48">
        <v>48</v>
      </c>
      <c r="B54" s="61" t="s">
        <v>30</v>
      </c>
      <c r="C54" s="62">
        <v>24</v>
      </c>
      <c r="D54" s="61" t="s">
        <v>28</v>
      </c>
      <c r="E54" s="61" t="s">
        <v>91</v>
      </c>
      <c r="F54" s="50"/>
      <c r="G54" s="60"/>
      <c r="H54" s="54" t="s">
        <v>28</v>
      </c>
      <c r="I54" s="50"/>
      <c r="J54" s="56">
        <v>43</v>
      </c>
      <c r="K54" s="51"/>
      <c r="L54" s="52" t="e">
        <f t="shared" si="3"/>
        <v>#DIV/0!</v>
      </c>
      <c r="M54" s="53" t="e">
        <f t="shared" si="1"/>
        <v>#DIV/0!</v>
      </c>
    </row>
    <row r="55" spans="1:13" x14ac:dyDescent="0.25">
      <c r="A55" s="48">
        <v>49</v>
      </c>
      <c r="B55" s="61" t="s">
        <v>36</v>
      </c>
      <c r="C55" s="62">
        <v>24</v>
      </c>
      <c r="D55" s="61" t="s">
        <v>28</v>
      </c>
      <c r="E55" s="61" t="s">
        <v>92</v>
      </c>
      <c r="F55" s="50"/>
      <c r="G55" s="60"/>
      <c r="H55" s="55" t="s">
        <v>36</v>
      </c>
      <c r="I55" s="50"/>
      <c r="J55" s="56">
        <v>30</v>
      </c>
      <c r="K55" s="51"/>
      <c r="L55" s="52" t="e">
        <f t="shared" si="3"/>
        <v>#DIV/0!</v>
      </c>
      <c r="M55" s="53" t="e">
        <f t="shared" si="1"/>
        <v>#DIV/0!</v>
      </c>
    </row>
    <row r="56" spans="1:13" x14ac:dyDescent="0.25">
      <c r="A56" s="48">
        <v>50</v>
      </c>
      <c r="B56" s="61" t="s">
        <v>36</v>
      </c>
      <c r="C56" s="63">
        <v>21</v>
      </c>
      <c r="D56" s="64" t="s">
        <v>36</v>
      </c>
      <c r="E56" s="64" t="s">
        <v>137</v>
      </c>
      <c r="F56" s="50"/>
      <c r="G56" s="60"/>
      <c r="H56" s="54" t="s">
        <v>29</v>
      </c>
      <c r="I56" s="50"/>
      <c r="J56" s="56">
        <v>330</v>
      </c>
      <c r="K56" s="51"/>
      <c r="L56" s="52" t="e">
        <f t="shared" si="3"/>
        <v>#DIV/0!</v>
      </c>
      <c r="M56" s="53" t="e">
        <f t="shared" si="1"/>
        <v>#DIV/0!</v>
      </c>
    </row>
    <row r="57" spans="1:13" x14ac:dyDescent="0.25">
      <c r="A57" s="48">
        <v>51</v>
      </c>
      <c r="B57" s="61" t="s">
        <v>36</v>
      </c>
      <c r="C57" s="62">
        <v>2.5</v>
      </c>
      <c r="D57" s="61" t="s">
        <v>29</v>
      </c>
      <c r="E57" s="61" t="s">
        <v>93</v>
      </c>
      <c r="F57" s="50"/>
      <c r="G57" s="60"/>
      <c r="H57" s="54" t="s">
        <v>26</v>
      </c>
      <c r="I57" s="50"/>
      <c r="J57" s="56">
        <v>60</v>
      </c>
      <c r="K57" s="51"/>
      <c r="L57" s="52" t="e">
        <f t="shared" si="3"/>
        <v>#DIV/0!</v>
      </c>
      <c r="M57" s="53" t="e">
        <f t="shared" si="1"/>
        <v>#DIV/0!</v>
      </c>
    </row>
    <row r="58" spans="1:13" x14ac:dyDescent="0.25">
      <c r="A58" s="48">
        <v>52</v>
      </c>
      <c r="B58" s="61" t="s">
        <v>36</v>
      </c>
      <c r="C58" s="62">
        <v>500</v>
      </c>
      <c r="D58" s="61" t="s">
        <v>26</v>
      </c>
      <c r="E58" s="61" t="s">
        <v>94</v>
      </c>
      <c r="F58" s="50"/>
      <c r="G58" s="60"/>
      <c r="H58" s="49" t="s">
        <v>26</v>
      </c>
      <c r="I58" s="50"/>
      <c r="J58" s="56">
        <v>450</v>
      </c>
      <c r="K58" s="51"/>
      <c r="L58" s="52" t="e">
        <f t="shared" si="3"/>
        <v>#DIV/0!</v>
      </c>
      <c r="M58" s="53" t="e">
        <f t="shared" si="1"/>
        <v>#DIV/0!</v>
      </c>
    </row>
    <row r="59" spans="1:13" x14ac:dyDescent="0.25">
      <c r="A59" s="48">
        <v>53</v>
      </c>
      <c r="B59" s="61" t="s">
        <v>36</v>
      </c>
      <c r="C59" s="62">
        <v>500</v>
      </c>
      <c r="D59" s="61" t="s">
        <v>26</v>
      </c>
      <c r="E59" s="61" t="s">
        <v>95</v>
      </c>
      <c r="F59" s="50"/>
      <c r="G59" s="60"/>
      <c r="H59" s="49" t="s">
        <v>26</v>
      </c>
      <c r="I59" s="50"/>
      <c r="J59" s="56">
        <v>200</v>
      </c>
      <c r="K59" s="51"/>
      <c r="L59" s="52" t="e">
        <f t="shared" si="3"/>
        <v>#DIV/0!</v>
      </c>
      <c r="M59" s="53" t="e">
        <f t="shared" si="1"/>
        <v>#DIV/0!</v>
      </c>
    </row>
    <row r="60" spans="1:13" x14ac:dyDescent="0.25">
      <c r="A60" s="48">
        <v>54</v>
      </c>
      <c r="B60" s="61" t="s">
        <v>36</v>
      </c>
      <c r="C60" s="62">
        <v>250</v>
      </c>
      <c r="D60" s="61" t="s">
        <v>26</v>
      </c>
      <c r="E60" s="61" t="s">
        <v>96</v>
      </c>
      <c r="F60" s="50"/>
      <c r="G60" s="60"/>
      <c r="H60" s="49" t="s">
        <v>26</v>
      </c>
      <c r="I60" s="50"/>
      <c r="J60" s="56">
        <v>150</v>
      </c>
      <c r="K60" s="51"/>
      <c r="L60" s="52" t="e">
        <f t="shared" si="3"/>
        <v>#DIV/0!</v>
      </c>
      <c r="M60" s="53" t="e">
        <f t="shared" si="1"/>
        <v>#DIV/0!</v>
      </c>
    </row>
    <row r="61" spans="1:13" x14ac:dyDescent="0.25">
      <c r="A61" s="48">
        <v>55</v>
      </c>
      <c r="B61" s="61" t="s">
        <v>36</v>
      </c>
      <c r="C61" s="62">
        <v>250</v>
      </c>
      <c r="D61" s="61" t="s">
        <v>26</v>
      </c>
      <c r="E61" s="61" t="s">
        <v>97</v>
      </c>
      <c r="F61" s="50"/>
      <c r="G61" s="60"/>
      <c r="H61" s="49" t="s">
        <v>26</v>
      </c>
      <c r="I61" s="50"/>
      <c r="J61" s="56">
        <v>300</v>
      </c>
      <c r="K61" s="51"/>
      <c r="L61" s="52" t="e">
        <f t="shared" si="3"/>
        <v>#DIV/0!</v>
      </c>
      <c r="M61" s="53" t="e">
        <f t="shared" si="1"/>
        <v>#DIV/0!</v>
      </c>
    </row>
    <row r="62" spans="1:13" x14ac:dyDescent="0.25">
      <c r="A62" s="48">
        <v>56</v>
      </c>
      <c r="B62" s="61"/>
      <c r="C62" s="62">
        <v>400</v>
      </c>
      <c r="D62" s="61" t="s">
        <v>26</v>
      </c>
      <c r="E62" s="61" t="s">
        <v>98</v>
      </c>
      <c r="F62" s="50"/>
      <c r="G62" s="60"/>
      <c r="H62" s="49" t="s">
        <v>29</v>
      </c>
      <c r="I62" s="50"/>
      <c r="J62" s="56">
        <v>175</v>
      </c>
      <c r="K62" s="51"/>
      <c r="L62" s="52" t="e">
        <f t="shared" si="3"/>
        <v>#DIV/0!</v>
      </c>
      <c r="M62" s="53" t="e">
        <f t="shared" si="1"/>
        <v>#DIV/0!</v>
      </c>
    </row>
    <row r="63" spans="1:13" x14ac:dyDescent="0.25">
      <c r="A63" s="48">
        <v>57</v>
      </c>
      <c r="B63" s="61" t="s">
        <v>52</v>
      </c>
      <c r="C63" s="62">
        <v>1</v>
      </c>
      <c r="D63" s="61" t="s">
        <v>29</v>
      </c>
      <c r="E63" s="61" t="s">
        <v>138</v>
      </c>
      <c r="F63" s="50"/>
      <c r="G63" s="60"/>
      <c r="H63" s="49" t="s">
        <v>29</v>
      </c>
      <c r="I63" s="50"/>
      <c r="J63" s="56">
        <v>236</v>
      </c>
      <c r="K63" s="51"/>
      <c r="L63" s="52" t="e">
        <f t="shared" si="3"/>
        <v>#DIV/0!</v>
      </c>
      <c r="M63" s="53" t="e">
        <f t="shared" si="1"/>
        <v>#DIV/0!</v>
      </c>
    </row>
    <row r="64" spans="1:13" x14ac:dyDescent="0.25">
      <c r="A64" s="48">
        <v>58</v>
      </c>
      <c r="B64" s="61"/>
      <c r="C64" s="62">
        <v>1</v>
      </c>
      <c r="D64" s="61" t="s">
        <v>29</v>
      </c>
      <c r="E64" s="61" t="s">
        <v>99</v>
      </c>
      <c r="F64" s="50"/>
      <c r="G64" s="60"/>
      <c r="H64" s="49" t="s">
        <v>29</v>
      </c>
      <c r="I64" s="50"/>
      <c r="J64" s="56">
        <v>158</v>
      </c>
      <c r="K64" s="51"/>
      <c r="L64" s="52" t="e">
        <f t="shared" si="3"/>
        <v>#DIV/0!</v>
      </c>
      <c r="M64" s="53" t="e">
        <f t="shared" si="1"/>
        <v>#DIV/0!</v>
      </c>
    </row>
    <row r="65" spans="1:13" x14ac:dyDescent="0.25">
      <c r="A65" s="48">
        <v>59</v>
      </c>
      <c r="B65" s="61"/>
      <c r="C65" s="62">
        <v>1000</v>
      </c>
      <c r="D65" s="61" t="s">
        <v>26</v>
      </c>
      <c r="E65" s="61" t="s">
        <v>100</v>
      </c>
      <c r="F65" s="50"/>
      <c r="G65" s="60"/>
      <c r="H65" s="49" t="s">
        <v>26</v>
      </c>
      <c r="I65" s="50"/>
      <c r="J65" s="56">
        <v>75</v>
      </c>
      <c r="K65" s="51"/>
      <c r="L65" s="52" t="e">
        <f t="shared" si="3"/>
        <v>#DIV/0!</v>
      </c>
      <c r="M65" s="53" t="e">
        <f t="shared" si="1"/>
        <v>#DIV/0!</v>
      </c>
    </row>
    <row r="66" spans="1:13" x14ac:dyDescent="0.25">
      <c r="A66" s="48">
        <v>60</v>
      </c>
      <c r="B66" s="61" t="s">
        <v>25</v>
      </c>
      <c r="C66" s="62">
        <v>1</v>
      </c>
      <c r="D66" s="61" t="s">
        <v>28</v>
      </c>
      <c r="E66" s="61" t="s">
        <v>101</v>
      </c>
      <c r="F66" s="50"/>
      <c r="G66" s="60"/>
      <c r="H66" s="49" t="s">
        <v>28</v>
      </c>
      <c r="I66" s="50"/>
      <c r="J66" s="56">
        <v>1400</v>
      </c>
      <c r="K66" s="51"/>
      <c r="L66" s="52" t="e">
        <f t="shared" si="3"/>
        <v>#DIV/0!</v>
      </c>
      <c r="M66" s="53" t="e">
        <f t="shared" si="1"/>
        <v>#DIV/0!</v>
      </c>
    </row>
    <row r="67" spans="1:13" x14ac:dyDescent="0.25">
      <c r="A67" s="48">
        <v>61</v>
      </c>
      <c r="B67" s="61" t="s">
        <v>36</v>
      </c>
      <c r="C67" s="62">
        <v>80</v>
      </c>
      <c r="D67" s="61" t="s">
        <v>26</v>
      </c>
      <c r="E67" s="61" t="s">
        <v>102</v>
      </c>
      <c r="F67" s="50"/>
      <c r="G67" s="60"/>
      <c r="H67" s="49" t="s">
        <v>26</v>
      </c>
      <c r="I67" s="50"/>
      <c r="J67" s="56">
        <v>247</v>
      </c>
      <c r="K67" s="51"/>
      <c r="L67" s="52" t="e">
        <f t="shared" si="3"/>
        <v>#DIV/0!</v>
      </c>
      <c r="M67" s="53" t="e">
        <f t="shared" si="1"/>
        <v>#DIV/0!</v>
      </c>
    </row>
    <row r="68" spans="1:13" x14ac:dyDescent="0.25">
      <c r="A68" s="48">
        <v>62</v>
      </c>
      <c r="B68" s="61" t="s">
        <v>36</v>
      </c>
      <c r="C68" s="62">
        <v>1</v>
      </c>
      <c r="D68" s="61" t="s">
        <v>29</v>
      </c>
      <c r="E68" s="61" t="s">
        <v>103</v>
      </c>
      <c r="F68" s="50"/>
      <c r="G68" s="60"/>
      <c r="H68" s="49" t="s">
        <v>29</v>
      </c>
      <c r="I68" s="50"/>
      <c r="J68" s="56">
        <v>415</v>
      </c>
      <c r="K68" s="51"/>
      <c r="L68" s="52" t="e">
        <f t="shared" si="3"/>
        <v>#DIV/0!</v>
      </c>
      <c r="M68" s="53" t="e">
        <f t="shared" si="1"/>
        <v>#DIV/0!</v>
      </c>
    </row>
    <row r="69" spans="1:13" x14ac:dyDescent="0.25">
      <c r="A69" s="48">
        <v>63</v>
      </c>
      <c r="B69" s="61" t="s">
        <v>25</v>
      </c>
      <c r="C69" s="62">
        <v>1</v>
      </c>
      <c r="D69" s="61" t="s">
        <v>29</v>
      </c>
      <c r="E69" s="61" t="s">
        <v>104</v>
      </c>
      <c r="F69" s="50"/>
      <c r="G69" s="60"/>
      <c r="H69" s="49" t="s">
        <v>29</v>
      </c>
      <c r="I69" s="50"/>
      <c r="J69" s="56">
        <v>65</v>
      </c>
      <c r="K69" s="51"/>
      <c r="L69" s="52" t="e">
        <f t="shared" si="3"/>
        <v>#DIV/0!</v>
      </c>
      <c r="M69" s="53" t="e">
        <f t="shared" si="1"/>
        <v>#DIV/0!</v>
      </c>
    </row>
    <row r="70" spans="1:13" x14ac:dyDescent="0.25">
      <c r="A70" s="48">
        <v>64</v>
      </c>
      <c r="B70" s="61" t="s">
        <v>30</v>
      </c>
      <c r="C70" s="62">
        <v>1500</v>
      </c>
      <c r="D70" s="61" t="s">
        <v>26</v>
      </c>
      <c r="E70" s="66" t="s">
        <v>139</v>
      </c>
      <c r="F70" s="50"/>
      <c r="G70" s="60"/>
      <c r="H70" s="49" t="s">
        <v>26</v>
      </c>
      <c r="I70" s="50"/>
      <c r="J70" s="56">
        <v>100</v>
      </c>
      <c r="K70" s="51"/>
      <c r="L70" s="52" t="e">
        <f t="shared" si="3"/>
        <v>#DIV/0!</v>
      </c>
      <c r="M70" s="53" t="e">
        <f t="shared" si="1"/>
        <v>#DIV/0!</v>
      </c>
    </row>
    <row r="71" spans="1:13" x14ac:dyDescent="0.25">
      <c r="A71" s="48">
        <v>65</v>
      </c>
      <c r="B71" s="61" t="s">
        <v>36</v>
      </c>
      <c r="C71" s="62">
        <v>1</v>
      </c>
      <c r="D71" s="61" t="s">
        <v>29</v>
      </c>
      <c r="E71" s="61" t="s">
        <v>105</v>
      </c>
      <c r="F71" s="50"/>
      <c r="G71" s="60"/>
      <c r="H71" s="54" t="s">
        <v>29</v>
      </c>
      <c r="I71" s="50"/>
      <c r="J71" s="56">
        <v>88</v>
      </c>
      <c r="K71" s="51"/>
      <c r="L71" s="52" t="e">
        <f t="shared" ref="L71:L106" si="4">(I71/G71)*C71</f>
        <v>#DIV/0!</v>
      </c>
      <c r="M71" s="53" t="e">
        <f t="shared" si="1"/>
        <v>#DIV/0!</v>
      </c>
    </row>
    <row r="72" spans="1:13" x14ac:dyDescent="0.25">
      <c r="A72" s="48">
        <v>66</v>
      </c>
      <c r="B72" s="61" t="s">
        <v>36</v>
      </c>
      <c r="C72" s="62">
        <v>1</v>
      </c>
      <c r="D72" s="61" t="s">
        <v>29</v>
      </c>
      <c r="E72" s="61" t="s">
        <v>106</v>
      </c>
      <c r="F72" s="50"/>
      <c r="G72" s="60"/>
      <c r="H72" s="54" t="s">
        <v>29</v>
      </c>
      <c r="I72" s="50"/>
      <c r="J72" s="56">
        <v>88</v>
      </c>
      <c r="K72" s="51"/>
      <c r="L72" s="52" t="e">
        <f t="shared" si="4"/>
        <v>#DIV/0!</v>
      </c>
      <c r="M72" s="53" t="e">
        <f t="shared" ref="M72:M106" si="5">(J72*K72)+(J72*L72)</f>
        <v>#DIV/0!</v>
      </c>
    </row>
    <row r="73" spans="1:13" x14ac:dyDescent="0.25">
      <c r="A73" s="48">
        <v>67</v>
      </c>
      <c r="B73" s="61" t="s">
        <v>30</v>
      </c>
      <c r="C73" s="62">
        <v>1</v>
      </c>
      <c r="D73" s="61" t="s">
        <v>29</v>
      </c>
      <c r="E73" s="61" t="s">
        <v>140</v>
      </c>
      <c r="F73" s="50"/>
      <c r="G73" s="60"/>
      <c r="H73" s="49" t="s">
        <v>29</v>
      </c>
      <c r="I73" s="50"/>
      <c r="J73" s="56">
        <v>500</v>
      </c>
      <c r="K73" s="51"/>
      <c r="L73" s="52" t="e">
        <f t="shared" si="4"/>
        <v>#DIV/0!</v>
      </c>
      <c r="M73" s="53" t="e">
        <f t="shared" si="5"/>
        <v>#DIV/0!</v>
      </c>
    </row>
    <row r="74" spans="1:13" x14ac:dyDescent="0.25">
      <c r="A74" s="48">
        <v>68</v>
      </c>
      <c r="B74" s="61" t="s">
        <v>30</v>
      </c>
      <c r="C74" s="62">
        <v>2500</v>
      </c>
      <c r="D74" s="61" t="s">
        <v>26</v>
      </c>
      <c r="E74" s="61" t="s">
        <v>141</v>
      </c>
      <c r="F74" s="50"/>
      <c r="G74" s="60"/>
      <c r="H74" s="49" t="s">
        <v>26</v>
      </c>
      <c r="I74" s="50"/>
      <c r="J74" s="56">
        <v>300</v>
      </c>
      <c r="K74" s="51"/>
      <c r="L74" s="52" t="e">
        <f t="shared" si="4"/>
        <v>#DIV/0!</v>
      </c>
      <c r="M74" s="53" t="e">
        <f t="shared" si="5"/>
        <v>#DIV/0!</v>
      </c>
    </row>
    <row r="75" spans="1:13" x14ac:dyDescent="0.25">
      <c r="A75" s="48">
        <v>69</v>
      </c>
      <c r="B75" s="61" t="s">
        <v>30</v>
      </c>
      <c r="C75" s="62">
        <v>1</v>
      </c>
      <c r="D75" s="61" t="s">
        <v>29</v>
      </c>
      <c r="E75" s="61" t="s">
        <v>107</v>
      </c>
      <c r="F75" s="50"/>
      <c r="G75" s="60"/>
      <c r="H75" s="49" t="s">
        <v>29</v>
      </c>
      <c r="I75" s="50"/>
      <c r="J75" s="56">
        <v>145</v>
      </c>
      <c r="K75" s="51"/>
      <c r="L75" s="52" t="e">
        <f t="shared" si="4"/>
        <v>#DIV/0!</v>
      </c>
      <c r="M75" s="53" t="e">
        <f t="shared" si="5"/>
        <v>#DIV/0!</v>
      </c>
    </row>
    <row r="76" spans="1:13" x14ac:dyDescent="0.25">
      <c r="A76" s="48">
        <v>70</v>
      </c>
      <c r="B76" s="61" t="s">
        <v>30</v>
      </c>
      <c r="C76" s="62">
        <v>2</v>
      </c>
      <c r="D76" s="61" t="s">
        <v>29</v>
      </c>
      <c r="E76" s="61" t="s">
        <v>142</v>
      </c>
      <c r="F76" s="50"/>
      <c r="G76" s="60"/>
      <c r="H76" s="49" t="s">
        <v>29</v>
      </c>
      <c r="I76" s="50"/>
      <c r="J76" s="56">
        <v>145</v>
      </c>
      <c r="K76" s="51"/>
      <c r="L76" s="52" t="e">
        <f t="shared" si="4"/>
        <v>#DIV/0!</v>
      </c>
      <c r="M76" s="53" t="e">
        <f t="shared" si="5"/>
        <v>#DIV/0!</v>
      </c>
    </row>
    <row r="77" spans="1:13" x14ac:dyDescent="0.25">
      <c r="A77" s="48">
        <v>71</v>
      </c>
      <c r="B77" s="61" t="s">
        <v>36</v>
      </c>
      <c r="C77" s="62" t="s">
        <v>143</v>
      </c>
      <c r="D77" s="61" t="s">
        <v>29</v>
      </c>
      <c r="E77" s="65" t="s">
        <v>144</v>
      </c>
      <c r="F77" s="50"/>
      <c r="G77" s="60"/>
      <c r="H77" s="49" t="s">
        <v>29</v>
      </c>
      <c r="I77" s="50"/>
      <c r="J77" s="56">
        <v>90</v>
      </c>
      <c r="K77" s="51"/>
      <c r="L77" s="52" t="e">
        <f t="shared" si="4"/>
        <v>#DIV/0!</v>
      </c>
      <c r="M77" s="53" t="e">
        <f t="shared" si="5"/>
        <v>#DIV/0!</v>
      </c>
    </row>
    <row r="78" spans="1:13" x14ac:dyDescent="0.25">
      <c r="A78" s="48">
        <v>72</v>
      </c>
      <c r="B78" s="61" t="s">
        <v>36</v>
      </c>
      <c r="C78" s="62">
        <v>5</v>
      </c>
      <c r="D78" s="61" t="s">
        <v>29</v>
      </c>
      <c r="E78" s="61" t="s">
        <v>145</v>
      </c>
      <c r="F78" s="50"/>
      <c r="G78" s="60"/>
      <c r="H78" s="49" t="s">
        <v>29</v>
      </c>
      <c r="I78" s="50"/>
      <c r="J78" s="56">
        <v>40</v>
      </c>
      <c r="K78" s="51"/>
      <c r="L78" s="52" t="e">
        <f t="shared" si="4"/>
        <v>#DIV/0!</v>
      </c>
      <c r="M78" s="53" t="e">
        <f t="shared" si="5"/>
        <v>#DIV/0!</v>
      </c>
    </row>
    <row r="79" spans="1:13" x14ac:dyDescent="0.25">
      <c r="A79" s="48">
        <v>73</v>
      </c>
      <c r="B79" s="61" t="s">
        <v>39</v>
      </c>
      <c r="C79" s="62">
        <v>720</v>
      </c>
      <c r="D79" s="61" t="s">
        <v>40</v>
      </c>
      <c r="E79" s="61" t="s">
        <v>108</v>
      </c>
      <c r="F79" s="50"/>
      <c r="G79" s="60"/>
      <c r="H79" s="49" t="s">
        <v>40</v>
      </c>
      <c r="I79" s="50"/>
      <c r="J79" s="56">
        <v>85</v>
      </c>
      <c r="K79" s="51"/>
      <c r="L79" s="52" t="e">
        <f t="shared" si="4"/>
        <v>#DIV/0!</v>
      </c>
      <c r="M79" s="53" t="e">
        <f t="shared" si="5"/>
        <v>#DIV/0!</v>
      </c>
    </row>
    <row r="80" spans="1:13" x14ac:dyDescent="0.25">
      <c r="A80" s="48">
        <v>74</v>
      </c>
      <c r="B80" s="61" t="s">
        <v>36</v>
      </c>
      <c r="C80" s="62">
        <v>6</v>
      </c>
      <c r="D80" s="61" t="s">
        <v>28</v>
      </c>
      <c r="E80" s="61" t="s">
        <v>109</v>
      </c>
      <c r="F80" s="50"/>
      <c r="G80" s="60"/>
      <c r="H80" s="49" t="s">
        <v>28</v>
      </c>
      <c r="I80" s="50"/>
      <c r="J80" s="56">
        <v>101</v>
      </c>
      <c r="K80" s="51"/>
      <c r="L80" s="52" t="e">
        <f t="shared" si="4"/>
        <v>#DIV/0!</v>
      </c>
      <c r="M80" s="53" t="e">
        <f t="shared" si="5"/>
        <v>#DIV/0!</v>
      </c>
    </row>
    <row r="81" spans="1:13" x14ac:dyDescent="0.25">
      <c r="A81" s="48">
        <v>75</v>
      </c>
      <c r="B81" s="61" t="s">
        <v>36</v>
      </c>
      <c r="C81" s="62">
        <v>6</v>
      </c>
      <c r="D81" s="61" t="s">
        <v>28</v>
      </c>
      <c r="E81" s="61" t="s">
        <v>110</v>
      </c>
      <c r="F81" s="50"/>
      <c r="G81" s="60"/>
      <c r="H81" s="49" t="s">
        <v>28</v>
      </c>
      <c r="I81" s="50"/>
      <c r="J81" s="56">
        <v>94</v>
      </c>
      <c r="K81" s="51"/>
      <c r="L81" s="52" t="e">
        <f t="shared" si="4"/>
        <v>#DIV/0!</v>
      </c>
      <c r="M81" s="53" t="e">
        <f t="shared" si="5"/>
        <v>#DIV/0!</v>
      </c>
    </row>
    <row r="82" spans="1:13" x14ac:dyDescent="0.25">
      <c r="A82" s="48">
        <v>76</v>
      </c>
      <c r="B82" s="61" t="s">
        <v>30</v>
      </c>
      <c r="C82" s="62">
        <v>6</v>
      </c>
      <c r="D82" s="61" t="s">
        <v>28</v>
      </c>
      <c r="E82" s="61" t="s">
        <v>111</v>
      </c>
      <c r="F82" s="50"/>
      <c r="G82" s="60"/>
      <c r="H82" s="49" t="s">
        <v>28</v>
      </c>
      <c r="I82" s="50"/>
      <c r="J82" s="56">
        <v>68</v>
      </c>
      <c r="K82" s="51"/>
      <c r="L82" s="52" t="e">
        <f t="shared" si="4"/>
        <v>#DIV/0!</v>
      </c>
      <c r="M82" s="53" t="e">
        <f t="shared" si="5"/>
        <v>#DIV/0!</v>
      </c>
    </row>
    <row r="83" spans="1:13" x14ac:dyDescent="0.25">
      <c r="A83" s="48">
        <v>77</v>
      </c>
      <c r="B83" s="61" t="s">
        <v>23</v>
      </c>
      <c r="C83" s="62">
        <v>5</v>
      </c>
      <c r="D83" s="61" t="s">
        <v>29</v>
      </c>
      <c r="E83" s="61" t="s">
        <v>31</v>
      </c>
      <c r="F83" s="50"/>
      <c r="G83" s="60"/>
      <c r="H83" s="54" t="s">
        <v>29</v>
      </c>
      <c r="I83" s="50"/>
      <c r="J83" s="56">
        <v>56</v>
      </c>
      <c r="K83" s="51"/>
      <c r="L83" s="52" t="e">
        <f t="shared" si="4"/>
        <v>#DIV/0!</v>
      </c>
      <c r="M83" s="53" t="e">
        <f t="shared" si="5"/>
        <v>#DIV/0!</v>
      </c>
    </row>
    <row r="84" spans="1:13" x14ac:dyDescent="0.25">
      <c r="A84" s="48">
        <v>78</v>
      </c>
      <c r="B84" s="61" t="s">
        <v>23</v>
      </c>
      <c r="C84" s="62">
        <v>1</v>
      </c>
      <c r="D84" s="61" t="s">
        <v>29</v>
      </c>
      <c r="E84" s="61" t="s">
        <v>37</v>
      </c>
      <c r="F84" s="50"/>
      <c r="G84" s="60"/>
      <c r="H84" s="49" t="s">
        <v>29</v>
      </c>
      <c r="I84" s="50"/>
      <c r="J84" s="56">
        <v>215</v>
      </c>
      <c r="K84" s="51"/>
      <c r="L84" s="52" t="e">
        <f t="shared" si="4"/>
        <v>#DIV/0!</v>
      </c>
      <c r="M84" s="53" t="e">
        <f t="shared" si="5"/>
        <v>#DIV/0!</v>
      </c>
    </row>
    <row r="85" spans="1:13" x14ac:dyDescent="0.25">
      <c r="A85" s="48">
        <v>79</v>
      </c>
      <c r="B85" s="61" t="s">
        <v>30</v>
      </c>
      <c r="C85" s="62">
        <v>20</v>
      </c>
      <c r="D85" s="61" t="s">
        <v>28</v>
      </c>
      <c r="E85" s="61" t="s">
        <v>112</v>
      </c>
      <c r="F85" s="50"/>
      <c r="G85" s="60"/>
      <c r="H85" s="49" t="s">
        <v>28</v>
      </c>
      <c r="I85" s="50"/>
      <c r="J85" s="56">
        <v>70</v>
      </c>
      <c r="K85" s="51"/>
      <c r="L85" s="52" t="e">
        <f t="shared" si="4"/>
        <v>#DIV/0!</v>
      </c>
      <c r="M85" s="53" t="e">
        <f t="shared" si="5"/>
        <v>#DIV/0!</v>
      </c>
    </row>
    <row r="86" spans="1:13" x14ac:dyDescent="0.25">
      <c r="A86" s="48">
        <v>80</v>
      </c>
      <c r="B86" s="61" t="s">
        <v>23</v>
      </c>
      <c r="C86" s="62">
        <v>4</v>
      </c>
      <c r="D86" s="61" t="s">
        <v>21</v>
      </c>
      <c r="E86" s="61" t="s">
        <v>113</v>
      </c>
      <c r="F86" s="50"/>
      <c r="G86" s="60"/>
      <c r="H86" s="49" t="s">
        <v>21</v>
      </c>
      <c r="I86" s="50"/>
      <c r="J86" s="56">
        <v>250</v>
      </c>
      <c r="K86" s="51"/>
      <c r="L86" s="52" t="e">
        <f t="shared" si="4"/>
        <v>#DIV/0!</v>
      </c>
      <c r="M86" s="53" t="e">
        <f t="shared" si="5"/>
        <v>#DIV/0!</v>
      </c>
    </row>
    <row r="87" spans="1:13" x14ac:dyDescent="0.25">
      <c r="A87" s="48">
        <v>81</v>
      </c>
      <c r="B87" s="61" t="s">
        <v>23</v>
      </c>
      <c r="C87" s="62">
        <v>12</v>
      </c>
      <c r="D87" s="61" t="s">
        <v>28</v>
      </c>
      <c r="E87" s="61" t="s">
        <v>114</v>
      </c>
      <c r="F87" s="50"/>
      <c r="G87" s="60"/>
      <c r="H87" s="49" t="s">
        <v>28</v>
      </c>
      <c r="I87" s="50"/>
      <c r="J87" s="56">
        <v>200</v>
      </c>
      <c r="K87" s="51"/>
      <c r="L87" s="52" t="e">
        <f t="shared" si="4"/>
        <v>#DIV/0!</v>
      </c>
      <c r="M87" s="53" t="e">
        <f t="shared" si="5"/>
        <v>#DIV/0!</v>
      </c>
    </row>
    <row r="88" spans="1:13" x14ac:dyDescent="0.25">
      <c r="A88" s="48">
        <v>82</v>
      </c>
      <c r="B88" s="61" t="s">
        <v>23</v>
      </c>
      <c r="C88" s="62">
        <v>12</v>
      </c>
      <c r="D88" s="61" t="s">
        <v>25</v>
      </c>
      <c r="E88" s="61" t="s">
        <v>115</v>
      </c>
      <c r="F88" s="50"/>
      <c r="G88" s="60"/>
      <c r="H88" s="49" t="s">
        <v>25</v>
      </c>
      <c r="I88" s="50"/>
      <c r="J88" s="56">
        <v>200</v>
      </c>
      <c r="K88" s="51"/>
      <c r="L88" s="52" t="e">
        <f t="shared" si="4"/>
        <v>#DIV/0!</v>
      </c>
      <c r="M88" s="53" t="e">
        <f t="shared" si="5"/>
        <v>#DIV/0!</v>
      </c>
    </row>
    <row r="89" spans="1:13" x14ac:dyDescent="0.25">
      <c r="A89" s="48">
        <v>83</v>
      </c>
      <c r="B89" s="61" t="s">
        <v>34</v>
      </c>
      <c r="C89" s="62">
        <v>1</v>
      </c>
      <c r="D89" s="61" t="s">
        <v>29</v>
      </c>
      <c r="E89" s="61" t="s">
        <v>116</v>
      </c>
      <c r="F89" s="50"/>
      <c r="G89" s="60"/>
      <c r="H89" s="49" t="s">
        <v>29</v>
      </c>
      <c r="I89" s="50"/>
      <c r="J89" s="56">
        <v>70</v>
      </c>
      <c r="K89" s="51"/>
      <c r="L89" s="52" t="e">
        <f t="shared" si="4"/>
        <v>#DIV/0!</v>
      </c>
      <c r="M89" s="53" t="e">
        <f t="shared" si="5"/>
        <v>#DIV/0!</v>
      </c>
    </row>
    <row r="90" spans="1:13" x14ac:dyDescent="0.25">
      <c r="A90" s="48">
        <v>84</v>
      </c>
      <c r="B90" s="61" t="s">
        <v>23</v>
      </c>
      <c r="C90" s="62">
        <v>1</v>
      </c>
      <c r="D90" s="61" t="s">
        <v>29</v>
      </c>
      <c r="E90" s="61" t="s">
        <v>117</v>
      </c>
      <c r="F90" s="50"/>
      <c r="G90" s="60"/>
      <c r="H90" s="49" t="s">
        <v>29</v>
      </c>
      <c r="I90" s="50"/>
      <c r="J90" s="56">
        <v>70</v>
      </c>
      <c r="K90" s="51"/>
      <c r="L90" s="52" t="e">
        <f t="shared" si="4"/>
        <v>#DIV/0!</v>
      </c>
      <c r="M90" s="53" t="e">
        <f t="shared" si="5"/>
        <v>#DIV/0!</v>
      </c>
    </row>
    <row r="91" spans="1:13" x14ac:dyDescent="0.25">
      <c r="A91" s="48">
        <v>85</v>
      </c>
      <c r="B91" s="61" t="s">
        <v>25</v>
      </c>
      <c r="C91" s="62">
        <v>75</v>
      </c>
      <c r="D91" s="61" t="s">
        <v>27</v>
      </c>
      <c r="E91" s="61" t="s">
        <v>148</v>
      </c>
      <c r="F91" s="50"/>
      <c r="G91" s="60"/>
      <c r="H91" s="54" t="s">
        <v>27</v>
      </c>
      <c r="I91" s="50"/>
      <c r="J91" s="56">
        <v>213</v>
      </c>
      <c r="K91" s="51"/>
      <c r="L91" s="52" t="e">
        <f t="shared" si="4"/>
        <v>#DIV/0!</v>
      </c>
      <c r="M91" s="53" t="e">
        <f t="shared" si="5"/>
        <v>#DIV/0!</v>
      </c>
    </row>
    <row r="92" spans="1:13" x14ac:dyDescent="0.25">
      <c r="A92" s="48">
        <v>86</v>
      </c>
      <c r="B92" s="61" t="s">
        <v>34</v>
      </c>
      <c r="C92" s="62">
        <v>75</v>
      </c>
      <c r="D92" s="61" t="s">
        <v>27</v>
      </c>
      <c r="E92" s="61" t="s">
        <v>118</v>
      </c>
      <c r="F92" s="50"/>
      <c r="G92" s="60"/>
      <c r="H92" s="54" t="s">
        <v>27</v>
      </c>
      <c r="I92" s="50"/>
      <c r="J92" s="56">
        <v>177</v>
      </c>
      <c r="K92" s="51"/>
      <c r="L92" s="52" t="e">
        <f t="shared" si="4"/>
        <v>#DIV/0!</v>
      </c>
      <c r="M92" s="53" t="e">
        <f t="shared" si="5"/>
        <v>#DIV/0!</v>
      </c>
    </row>
    <row r="93" spans="1:13" x14ac:dyDescent="0.25">
      <c r="A93" s="48">
        <v>87</v>
      </c>
      <c r="B93" s="61" t="s">
        <v>23</v>
      </c>
      <c r="C93" s="62">
        <v>75</v>
      </c>
      <c r="D93" s="61" t="s">
        <v>27</v>
      </c>
      <c r="E93" s="61" t="s">
        <v>119</v>
      </c>
      <c r="F93" s="50"/>
      <c r="G93" s="60"/>
      <c r="H93" s="54" t="s">
        <v>27</v>
      </c>
      <c r="I93" s="50"/>
      <c r="J93" s="56">
        <v>108</v>
      </c>
      <c r="K93" s="51"/>
      <c r="L93" s="52" t="e">
        <f t="shared" si="4"/>
        <v>#DIV/0!</v>
      </c>
      <c r="M93" s="53" t="e">
        <f t="shared" si="5"/>
        <v>#DIV/0!</v>
      </c>
    </row>
    <row r="94" spans="1:13" x14ac:dyDescent="0.25">
      <c r="A94" s="48">
        <v>88</v>
      </c>
      <c r="B94" s="61" t="s">
        <v>25</v>
      </c>
      <c r="C94" s="62">
        <v>36</v>
      </c>
      <c r="D94" s="61" t="s">
        <v>28</v>
      </c>
      <c r="E94" s="61" t="s">
        <v>146</v>
      </c>
      <c r="F94" s="50"/>
      <c r="G94" s="60"/>
      <c r="H94" s="49" t="s">
        <v>28</v>
      </c>
      <c r="I94" s="50"/>
      <c r="J94" s="56">
        <v>45</v>
      </c>
      <c r="K94" s="51"/>
      <c r="L94" s="52" t="e">
        <f t="shared" si="4"/>
        <v>#DIV/0!</v>
      </c>
      <c r="M94" s="53" t="e">
        <f t="shared" si="5"/>
        <v>#DIV/0!</v>
      </c>
    </row>
    <row r="95" spans="1:13" x14ac:dyDescent="0.25">
      <c r="A95" s="48">
        <v>89</v>
      </c>
      <c r="B95" s="61" t="s">
        <v>24</v>
      </c>
      <c r="C95" s="62">
        <v>850</v>
      </c>
      <c r="D95" s="61" t="s">
        <v>26</v>
      </c>
      <c r="E95" s="61" t="s">
        <v>120</v>
      </c>
      <c r="F95" s="50"/>
      <c r="G95" s="60"/>
      <c r="H95" s="49" t="s">
        <v>26</v>
      </c>
      <c r="I95" s="50"/>
      <c r="J95" s="56">
        <v>60</v>
      </c>
      <c r="K95" s="51"/>
      <c r="L95" s="52" t="e">
        <f t="shared" si="4"/>
        <v>#DIV/0!</v>
      </c>
      <c r="M95" s="53" t="e">
        <f t="shared" si="5"/>
        <v>#DIV/0!</v>
      </c>
    </row>
    <row r="96" spans="1:13" x14ac:dyDescent="0.25">
      <c r="A96" s="48">
        <v>90</v>
      </c>
      <c r="B96" s="61" t="s">
        <v>24</v>
      </c>
      <c r="C96" s="62">
        <v>32</v>
      </c>
      <c r="D96" s="61" t="s">
        <v>28</v>
      </c>
      <c r="E96" s="61" t="s">
        <v>48</v>
      </c>
      <c r="F96" s="50"/>
      <c r="G96" s="60"/>
      <c r="H96" s="54" t="s">
        <v>28</v>
      </c>
      <c r="I96" s="50"/>
      <c r="J96" s="56">
        <v>41</v>
      </c>
      <c r="K96" s="51"/>
      <c r="L96" s="52" t="e">
        <f t="shared" si="4"/>
        <v>#DIV/0!</v>
      </c>
      <c r="M96" s="53" t="e">
        <f t="shared" si="5"/>
        <v>#DIV/0!</v>
      </c>
    </row>
    <row r="97" spans="1:13" x14ac:dyDescent="0.25">
      <c r="A97" s="48">
        <v>91</v>
      </c>
      <c r="B97" s="61" t="s">
        <v>24</v>
      </c>
      <c r="C97" s="63">
        <v>32</v>
      </c>
      <c r="D97" s="64" t="s">
        <v>28</v>
      </c>
      <c r="E97" s="64" t="s">
        <v>51</v>
      </c>
      <c r="F97" s="50"/>
      <c r="G97" s="60"/>
      <c r="H97" s="55" t="s">
        <v>28</v>
      </c>
      <c r="I97" s="50"/>
      <c r="J97" s="56">
        <v>31</v>
      </c>
      <c r="K97" s="51"/>
      <c r="L97" s="52" t="e">
        <f t="shared" si="4"/>
        <v>#DIV/0!</v>
      </c>
      <c r="M97" s="53" t="e">
        <f t="shared" si="5"/>
        <v>#DIV/0!</v>
      </c>
    </row>
    <row r="98" spans="1:13" x14ac:dyDescent="0.25">
      <c r="A98" s="48">
        <v>92</v>
      </c>
      <c r="B98" s="61" t="s">
        <v>55</v>
      </c>
      <c r="C98" s="62">
        <v>950</v>
      </c>
      <c r="D98" s="61" t="s">
        <v>26</v>
      </c>
      <c r="E98" s="61" t="s">
        <v>42</v>
      </c>
      <c r="F98" s="50"/>
      <c r="G98" s="60"/>
      <c r="H98" s="49" t="s">
        <v>26</v>
      </c>
      <c r="I98" s="50"/>
      <c r="J98" s="56">
        <v>40</v>
      </c>
      <c r="K98" s="51"/>
      <c r="L98" s="52" t="e">
        <f t="shared" si="4"/>
        <v>#DIV/0!</v>
      </c>
      <c r="M98" s="53" t="e">
        <f t="shared" si="5"/>
        <v>#DIV/0!</v>
      </c>
    </row>
    <row r="99" spans="1:13" x14ac:dyDescent="0.25">
      <c r="A99" s="48">
        <v>93</v>
      </c>
      <c r="B99" s="61" t="s">
        <v>34</v>
      </c>
      <c r="C99" s="63">
        <v>600</v>
      </c>
      <c r="D99" s="64" t="s">
        <v>26</v>
      </c>
      <c r="E99" s="64" t="s">
        <v>44</v>
      </c>
      <c r="F99" s="50"/>
      <c r="G99" s="60"/>
      <c r="H99" s="55" t="s">
        <v>26</v>
      </c>
      <c r="I99" s="50"/>
      <c r="J99" s="56">
        <v>40</v>
      </c>
      <c r="K99" s="51"/>
      <c r="L99" s="52" t="e">
        <f t="shared" si="4"/>
        <v>#DIV/0!</v>
      </c>
      <c r="M99" s="53" t="e">
        <f t="shared" si="5"/>
        <v>#DIV/0!</v>
      </c>
    </row>
    <row r="100" spans="1:13" x14ac:dyDescent="0.25">
      <c r="A100" s="48">
        <v>94</v>
      </c>
      <c r="B100" s="61" t="s">
        <v>34</v>
      </c>
      <c r="C100" s="62">
        <v>3</v>
      </c>
      <c r="D100" s="61" t="s">
        <v>43</v>
      </c>
      <c r="E100" s="61" t="s">
        <v>121</v>
      </c>
      <c r="F100" s="50"/>
      <c r="G100" s="60"/>
      <c r="H100" s="49" t="s">
        <v>43</v>
      </c>
      <c r="I100" s="50"/>
      <c r="J100" s="56">
        <v>54</v>
      </c>
      <c r="K100" s="51"/>
      <c r="L100" s="52" t="e">
        <f t="shared" si="4"/>
        <v>#DIV/0!</v>
      </c>
      <c r="M100" s="53" t="e">
        <f t="shared" si="5"/>
        <v>#DIV/0!</v>
      </c>
    </row>
    <row r="101" spans="1:13" x14ac:dyDescent="0.25">
      <c r="A101" s="48">
        <v>95</v>
      </c>
      <c r="B101" s="61" t="s">
        <v>34</v>
      </c>
      <c r="C101" s="62">
        <v>10</v>
      </c>
      <c r="D101" s="61" t="s">
        <v>22</v>
      </c>
      <c r="E101" s="61" t="s">
        <v>122</v>
      </c>
      <c r="F101" s="50"/>
      <c r="G101" s="60"/>
      <c r="H101" s="49" t="s">
        <v>22</v>
      </c>
      <c r="I101" s="50"/>
      <c r="J101" s="56">
        <v>52</v>
      </c>
      <c r="K101" s="51"/>
      <c r="L101" s="52" t="e">
        <f t="shared" si="4"/>
        <v>#DIV/0!</v>
      </c>
      <c r="M101" s="53" t="e">
        <f t="shared" si="5"/>
        <v>#DIV/0!</v>
      </c>
    </row>
    <row r="102" spans="1:13" x14ac:dyDescent="0.25">
      <c r="A102" s="48">
        <v>96</v>
      </c>
      <c r="B102" s="61" t="s">
        <v>25</v>
      </c>
      <c r="C102" s="62">
        <v>900</v>
      </c>
      <c r="D102" s="61" t="s">
        <v>40</v>
      </c>
      <c r="E102" s="61" t="s">
        <v>123</v>
      </c>
      <c r="F102" s="50"/>
      <c r="G102" s="60"/>
      <c r="H102" s="49" t="s">
        <v>40</v>
      </c>
      <c r="I102" s="50"/>
      <c r="J102" s="56">
        <v>91</v>
      </c>
      <c r="K102" s="51"/>
      <c r="L102" s="52" t="e">
        <f t="shared" si="4"/>
        <v>#DIV/0!</v>
      </c>
      <c r="M102" s="53" t="e">
        <f t="shared" si="5"/>
        <v>#DIV/0!</v>
      </c>
    </row>
    <row r="103" spans="1:13" x14ac:dyDescent="0.25">
      <c r="A103" s="48">
        <v>97</v>
      </c>
      <c r="B103" s="61" t="s">
        <v>33</v>
      </c>
      <c r="C103" s="62">
        <v>10</v>
      </c>
      <c r="D103" s="61" t="s">
        <v>22</v>
      </c>
      <c r="E103" s="61" t="s">
        <v>147</v>
      </c>
      <c r="F103" s="50"/>
      <c r="G103" s="60"/>
      <c r="H103" s="54" t="s">
        <v>22</v>
      </c>
      <c r="I103" s="50"/>
      <c r="J103" s="56">
        <v>63</v>
      </c>
      <c r="K103" s="51"/>
      <c r="L103" s="52" t="e">
        <f t="shared" si="4"/>
        <v>#DIV/0!</v>
      </c>
      <c r="M103" s="53" t="e">
        <f t="shared" si="5"/>
        <v>#DIV/0!</v>
      </c>
    </row>
    <row r="104" spans="1:13" x14ac:dyDescent="0.25">
      <c r="A104" s="48">
        <v>98</v>
      </c>
      <c r="B104" s="61" t="s">
        <v>30</v>
      </c>
      <c r="C104" s="62">
        <v>10</v>
      </c>
      <c r="D104" s="61" t="s">
        <v>22</v>
      </c>
      <c r="E104" s="61" t="s">
        <v>124</v>
      </c>
      <c r="F104" s="50"/>
      <c r="G104" s="60"/>
      <c r="H104" s="54" t="s">
        <v>22</v>
      </c>
      <c r="I104" s="50"/>
      <c r="J104" s="56">
        <v>27</v>
      </c>
      <c r="K104" s="51"/>
      <c r="L104" s="52" t="e">
        <f t="shared" si="4"/>
        <v>#DIV/0!</v>
      </c>
      <c r="M104" s="53" t="e">
        <f t="shared" si="5"/>
        <v>#DIV/0!</v>
      </c>
    </row>
    <row r="105" spans="1:13" x14ac:dyDescent="0.25">
      <c r="A105" s="48">
        <v>99</v>
      </c>
      <c r="B105" s="61" t="s">
        <v>24</v>
      </c>
      <c r="C105" s="62">
        <v>1</v>
      </c>
      <c r="D105" s="61" t="s">
        <v>22</v>
      </c>
      <c r="E105" s="61" t="s">
        <v>125</v>
      </c>
      <c r="F105" s="50"/>
      <c r="G105" s="60"/>
      <c r="H105" s="54" t="s">
        <v>22</v>
      </c>
      <c r="I105" s="50"/>
      <c r="J105" s="56">
        <v>32</v>
      </c>
      <c r="K105" s="51"/>
      <c r="L105" s="52" t="e">
        <f t="shared" si="4"/>
        <v>#DIV/0!</v>
      </c>
      <c r="M105" s="53" t="e">
        <f t="shared" si="5"/>
        <v>#DIV/0!</v>
      </c>
    </row>
    <row r="106" spans="1:13" x14ac:dyDescent="0.25">
      <c r="A106" s="48">
        <v>100</v>
      </c>
      <c r="B106" s="61" t="s">
        <v>32</v>
      </c>
      <c r="C106" s="62">
        <v>550</v>
      </c>
      <c r="D106" s="61" t="s">
        <v>40</v>
      </c>
      <c r="E106" s="61" t="s">
        <v>126</v>
      </c>
      <c r="F106" s="50"/>
      <c r="G106" s="60"/>
      <c r="H106" s="49" t="s">
        <v>40</v>
      </c>
      <c r="I106" s="50"/>
      <c r="J106" s="56">
        <v>220</v>
      </c>
      <c r="K106" s="51"/>
      <c r="L106" s="52" t="e">
        <f t="shared" si="4"/>
        <v>#DIV/0!</v>
      </c>
      <c r="M106" s="53" t="e">
        <f t="shared" si="5"/>
        <v>#DIV/0!</v>
      </c>
    </row>
    <row r="107" spans="1:13" x14ac:dyDescent="0.25">
      <c r="F107" s="24"/>
      <c r="G107" s="24"/>
      <c r="I107" s="24"/>
      <c r="J107" s="25"/>
      <c r="K107" s="26"/>
      <c r="L107" s="25"/>
      <c r="M107" s="27"/>
    </row>
    <row r="108" spans="1:13" ht="15.75" x14ac:dyDescent="0.25">
      <c r="F108" s="28"/>
      <c r="G108" s="29" t="s">
        <v>57</v>
      </c>
      <c r="H108" s="30"/>
      <c r="I108" s="24"/>
      <c r="J108" s="67"/>
      <c r="K108" s="31"/>
      <c r="L108" s="32"/>
      <c r="M108" s="33" t="e">
        <f>SUM(M7:M107)</f>
        <v>#DIV/0!</v>
      </c>
    </row>
    <row r="109" spans="1:13" x14ac:dyDescent="0.25">
      <c r="J109"/>
    </row>
    <row r="110" spans="1:13" x14ac:dyDescent="0.25">
      <c r="J110"/>
    </row>
    <row r="111" spans="1:13" x14ac:dyDescent="0.25">
      <c r="J111"/>
    </row>
    <row r="112" spans="1:13" x14ac:dyDescent="0.25">
      <c r="J112"/>
    </row>
    <row r="113" spans="10:10" x14ac:dyDescent="0.25">
      <c r="J113"/>
    </row>
    <row r="114" spans="10:10" x14ac:dyDescent="0.25">
      <c r="J114"/>
    </row>
    <row r="115" spans="10:10" x14ac:dyDescent="0.25">
      <c r="J115"/>
    </row>
    <row r="116" spans="10:10" x14ac:dyDescent="0.25">
      <c r="J116"/>
    </row>
    <row r="117" spans="10:10" x14ac:dyDescent="0.25">
      <c r="J117"/>
    </row>
    <row r="118" spans="10:10" x14ac:dyDescent="0.25">
      <c r="J118"/>
    </row>
    <row r="119" spans="10:10" x14ac:dyDescent="0.25">
      <c r="J119"/>
    </row>
    <row r="120" spans="10:10" x14ac:dyDescent="0.25">
      <c r="J120"/>
    </row>
    <row r="121" spans="10:10" x14ac:dyDescent="0.25">
      <c r="J121"/>
    </row>
    <row r="122" spans="10:10" x14ac:dyDescent="0.25">
      <c r="J122"/>
    </row>
    <row r="123" spans="10:10" x14ac:dyDescent="0.25">
      <c r="J123"/>
    </row>
    <row r="124" spans="10:10" x14ac:dyDescent="0.25">
      <c r="J124"/>
    </row>
    <row r="125" spans="10:10" x14ac:dyDescent="0.25">
      <c r="J125"/>
    </row>
    <row r="126" spans="10:10" x14ac:dyDescent="0.25">
      <c r="J126"/>
    </row>
    <row r="127" spans="10:10" x14ac:dyDescent="0.25">
      <c r="J127"/>
    </row>
    <row r="128" spans="10:10" x14ac:dyDescent="0.25">
      <c r="J128"/>
    </row>
    <row r="129" spans="10:10" x14ac:dyDescent="0.25">
      <c r="J129"/>
    </row>
    <row r="130" spans="10:10" x14ac:dyDescent="0.25">
      <c r="J130"/>
    </row>
    <row r="131" spans="10:10" x14ac:dyDescent="0.25">
      <c r="J131"/>
    </row>
    <row r="132" spans="10:10" x14ac:dyDescent="0.25">
      <c r="J132"/>
    </row>
    <row r="133" spans="10:10" x14ac:dyDescent="0.25">
      <c r="J133"/>
    </row>
    <row r="134" spans="10:10" x14ac:dyDescent="0.25">
      <c r="J134"/>
    </row>
    <row r="135" spans="10:10" x14ac:dyDescent="0.25">
      <c r="J135"/>
    </row>
    <row r="136" spans="10:10" x14ac:dyDescent="0.25">
      <c r="J136"/>
    </row>
    <row r="137" spans="10:10" x14ac:dyDescent="0.25">
      <c r="J137"/>
    </row>
    <row r="138" spans="10:10" x14ac:dyDescent="0.25">
      <c r="J138"/>
    </row>
    <row r="139" spans="10:10" x14ac:dyDescent="0.25">
      <c r="J139"/>
    </row>
    <row r="140" spans="10:10" x14ac:dyDescent="0.25">
      <c r="J140"/>
    </row>
    <row r="141" spans="10:10" x14ac:dyDescent="0.25">
      <c r="J141"/>
    </row>
    <row r="142" spans="10:10" x14ac:dyDescent="0.25">
      <c r="J142"/>
    </row>
    <row r="143" spans="10:10" x14ac:dyDescent="0.25">
      <c r="J143"/>
    </row>
    <row r="144" spans="10:10" x14ac:dyDescent="0.25">
      <c r="J144"/>
    </row>
    <row r="145" spans="10:10" x14ac:dyDescent="0.25">
      <c r="J145"/>
    </row>
    <row r="146" spans="10:10" x14ac:dyDescent="0.25">
      <c r="J146"/>
    </row>
    <row r="147" spans="10:10" x14ac:dyDescent="0.25">
      <c r="J147"/>
    </row>
    <row r="148" spans="10:10" x14ac:dyDescent="0.25">
      <c r="J148"/>
    </row>
    <row r="149" spans="10:10" x14ac:dyDescent="0.25">
      <c r="J149"/>
    </row>
    <row r="150" spans="10:10" x14ac:dyDescent="0.25">
      <c r="J150"/>
    </row>
    <row r="151" spans="10:10" x14ac:dyDescent="0.25">
      <c r="J151"/>
    </row>
    <row r="152" spans="10:10" x14ac:dyDescent="0.25">
      <c r="J152"/>
    </row>
    <row r="153" spans="10:10" x14ac:dyDescent="0.25">
      <c r="J153"/>
    </row>
    <row r="154" spans="10:10" x14ac:dyDescent="0.25">
      <c r="J154"/>
    </row>
    <row r="155" spans="10:10" x14ac:dyDescent="0.25">
      <c r="J155"/>
    </row>
    <row r="156" spans="10:10" x14ac:dyDescent="0.25">
      <c r="J156"/>
    </row>
    <row r="157" spans="10:10" x14ac:dyDescent="0.25">
      <c r="J157"/>
    </row>
    <row r="158" spans="10:10" x14ac:dyDescent="0.25">
      <c r="J158"/>
    </row>
    <row r="159" spans="10:10" x14ac:dyDescent="0.25">
      <c r="J159"/>
    </row>
    <row r="160" spans="10:10" x14ac:dyDescent="0.25">
      <c r="J160"/>
    </row>
    <row r="161" spans="10:10" x14ac:dyDescent="0.25">
      <c r="J161"/>
    </row>
    <row r="162" spans="10:10" x14ac:dyDescent="0.25">
      <c r="J162"/>
    </row>
    <row r="163" spans="10:10" x14ac:dyDescent="0.25">
      <c r="J163"/>
    </row>
    <row r="164" spans="10:10" x14ac:dyDescent="0.25">
      <c r="J164"/>
    </row>
    <row r="165" spans="10:10" x14ac:dyDescent="0.25">
      <c r="J165"/>
    </row>
    <row r="166" spans="10:10" x14ac:dyDescent="0.25">
      <c r="J166"/>
    </row>
    <row r="167" spans="10:10" x14ac:dyDescent="0.25">
      <c r="J167"/>
    </row>
    <row r="168" spans="10:10" x14ac:dyDescent="0.25">
      <c r="J168"/>
    </row>
    <row r="169" spans="10:10" x14ac:dyDescent="0.25">
      <c r="J169"/>
    </row>
    <row r="170" spans="10:10" x14ac:dyDescent="0.25">
      <c r="J170"/>
    </row>
    <row r="171" spans="10:10" x14ac:dyDescent="0.25">
      <c r="J171"/>
    </row>
    <row r="172" spans="10:10" x14ac:dyDescent="0.25">
      <c r="J172"/>
    </row>
    <row r="173" spans="10:10" x14ac:dyDescent="0.25">
      <c r="J173"/>
    </row>
    <row r="174" spans="10:10" x14ac:dyDescent="0.25">
      <c r="J174"/>
    </row>
    <row r="175" spans="10:10" x14ac:dyDescent="0.25">
      <c r="J175"/>
    </row>
    <row r="176" spans="10:10" x14ac:dyDescent="0.25">
      <c r="J176"/>
    </row>
    <row r="177" spans="10:10" x14ac:dyDescent="0.25">
      <c r="J177"/>
    </row>
    <row r="178" spans="10:10" x14ac:dyDescent="0.25">
      <c r="J178"/>
    </row>
    <row r="179" spans="10:10" x14ac:dyDescent="0.25">
      <c r="J179"/>
    </row>
    <row r="180" spans="10:10" x14ac:dyDescent="0.25">
      <c r="J180"/>
    </row>
    <row r="181" spans="10:10" x14ac:dyDescent="0.25">
      <c r="J181"/>
    </row>
    <row r="182" spans="10:10" x14ac:dyDescent="0.25">
      <c r="J182"/>
    </row>
    <row r="183" spans="10:10" x14ac:dyDescent="0.25">
      <c r="J183"/>
    </row>
    <row r="184" spans="10:10" x14ac:dyDescent="0.25">
      <c r="J184"/>
    </row>
    <row r="185" spans="10:10" x14ac:dyDescent="0.25">
      <c r="J185"/>
    </row>
    <row r="186" spans="10:10" x14ac:dyDescent="0.25">
      <c r="J186"/>
    </row>
    <row r="187" spans="10:10" x14ac:dyDescent="0.25">
      <c r="J187"/>
    </row>
    <row r="188" spans="10:10" x14ac:dyDescent="0.25">
      <c r="J188"/>
    </row>
    <row r="189" spans="10:10" x14ac:dyDescent="0.25">
      <c r="J189"/>
    </row>
    <row r="190" spans="10:10" x14ac:dyDescent="0.25">
      <c r="J190"/>
    </row>
    <row r="191" spans="10:10" x14ac:dyDescent="0.25">
      <c r="J191"/>
    </row>
    <row r="192" spans="10:10" x14ac:dyDescent="0.25">
      <c r="J192"/>
    </row>
    <row r="193" spans="10:10" x14ac:dyDescent="0.25">
      <c r="J193"/>
    </row>
    <row r="194" spans="10:10" x14ac:dyDescent="0.25">
      <c r="J194"/>
    </row>
    <row r="195" spans="10:10" x14ac:dyDescent="0.25">
      <c r="J195"/>
    </row>
    <row r="196" spans="10:10" x14ac:dyDescent="0.25">
      <c r="J196"/>
    </row>
    <row r="197" spans="10:10" x14ac:dyDescent="0.25">
      <c r="J197"/>
    </row>
    <row r="198" spans="10:10" x14ac:dyDescent="0.25">
      <c r="J198"/>
    </row>
    <row r="199" spans="10:10" x14ac:dyDescent="0.25">
      <c r="J199"/>
    </row>
    <row r="200" spans="10:10" x14ac:dyDescent="0.25">
      <c r="J200"/>
    </row>
    <row r="201" spans="10:10" x14ac:dyDescent="0.25">
      <c r="J201"/>
    </row>
    <row r="202" spans="10:10" x14ac:dyDescent="0.25">
      <c r="J202"/>
    </row>
    <row r="203" spans="10:10" x14ac:dyDescent="0.25">
      <c r="J203"/>
    </row>
    <row r="204" spans="10:10" x14ac:dyDescent="0.25">
      <c r="J204"/>
    </row>
    <row r="205" spans="10:10" x14ac:dyDescent="0.25">
      <c r="J205"/>
    </row>
    <row r="206" spans="10:10" x14ac:dyDescent="0.25">
      <c r="J206"/>
    </row>
    <row r="207" spans="10:10" x14ac:dyDescent="0.25">
      <c r="J207"/>
    </row>
    <row r="208" spans="10:10" x14ac:dyDescent="0.25">
      <c r="J208"/>
    </row>
    <row r="209" spans="10:10" x14ac:dyDescent="0.25">
      <c r="J209"/>
    </row>
    <row r="210" spans="10:10" x14ac:dyDescent="0.25">
      <c r="J210"/>
    </row>
    <row r="211" spans="10:10" x14ac:dyDescent="0.25">
      <c r="J211"/>
    </row>
    <row r="212" spans="10:10" x14ac:dyDescent="0.25">
      <c r="J212"/>
    </row>
    <row r="213" spans="10:10" x14ac:dyDescent="0.25">
      <c r="J213"/>
    </row>
    <row r="214" spans="10:10" x14ac:dyDescent="0.25">
      <c r="J214"/>
    </row>
    <row r="215" spans="10:10" x14ac:dyDescent="0.25">
      <c r="J215"/>
    </row>
    <row r="216" spans="10:10" x14ac:dyDescent="0.25">
      <c r="J216"/>
    </row>
    <row r="217" spans="10:10" x14ac:dyDescent="0.25">
      <c r="J217"/>
    </row>
    <row r="218" spans="10:10" x14ac:dyDescent="0.25">
      <c r="J218"/>
    </row>
    <row r="219" spans="10:10" x14ac:dyDescent="0.25">
      <c r="J219"/>
    </row>
    <row r="220" spans="10:10" x14ac:dyDescent="0.25">
      <c r="J220"/>
    </row>
    <row r="221" spans="10:10" x14ac:dyDescent="0.25">
      <c r="J221"/>
    </row>
    <row r="222" spans="10:10" x14ac:dyDescent="0.25">
      <c r="J222"/>
    </row>
    <row r="223" spans="10:10" x14ac:dyDescent="0.25">
      <c r="J223"/>
    </row>
    <row r="224" spans="10:10" x14ac:dyDescent="0.25">
      <c r="J224"/>
    </row>
    <row r="225" spans="10:10" x14ac:dyDescent="0.25">
      <c r="J225"/>
    </row>
    <row r="226" spans="10:10" x14ac:dyDescent="0.25">
      <c r="J226"/>
    </row>
    <row r="227" spans="10:10" x14ac:dyDescent="0.25">
      <c r="J227"/>
    </row>
    <row r="228" spans="10:10" x14ac:dyDescent="0.25">
      <c r="J228"/>
    </row>
    <row r="229" spans="10:10" x14ac:dyDescent="0.25">
      <c r="J229"/>
    </row>
    <row r="230" spans="10:10" x14ac:dyDescent="0.25">
      <c r="J230"/>
    </row>
    <row r="231" spans="10:10" x14ac:dyDescent="0.25">
      <c r="J231"/>
    </row>
    <row r="232" spans="10:10" x14ac:dyDescent="0.25">
      <c r="J232"/>
    </row>
    <row r="233" spans="10:10" x14ac:dyDescent="0.25">
      <c r="J233"/>
    </row>
    <row r="234" spans="10:10" x14ac:dyDescent="0.25">
      <c r="J234"/>
    </row>
    <row r="235" spans="10:10" x14ac:dyDescent="0.25">
      <c r="J235"/>
    </row>
    <row r="236" spans="10:10" x14ac:dyDescent="0.25">
      <c r="J236"/>
    </row>
    <row r="237" spans="10:10" x14ac:dyDescent="0.25">
      <c r="J237"/>
    </row>
    <row r="238" spans="10:10" x14ac:dyDescent="0.25">
      <c r="J238"/>
    </row>
    <row r="239" spans="10:10" x14ac:dyDescent="0.25">
      <c r="J239"/>
    </row>
    <row r="240" spans="10:10" x14ac:dyDescent="0.25">
      <c r="J240"/>
    </row>
    <row r="241" spans="10:10" x14ac:dyDescent="0.25">
      <c r="J241"/>
    </row>
    <row r="242" spans="10:10" x14ac:dyDescent="0.25">
      <c r="J242"/>
    </row>
    <row r="243" spans="10:10" x14ac:dyDescent="0.25">
      <c r="J243"/>
    </row>
    <row r="244" spans="10:10" x14ac:dyDescent="0.25">
      <c r="J244"/>
    </row>
    <row r="245" spans="10:10" x14ac:dyDescent="0.25">
      <c r="J245"/>
    </row>
    <row r="246" spans="10:10" x14ac:dyDescent="0.25">
      <c r="J246"/>
    </row>
    <row r="247" spans="10:10" x14ac:dyDescent="0.25">
      <c r="J247"/>
    </row>
    <row r="248" spans="10:10" x14ac:dyDescent="0.25">
      <c r="J248"/>
    </row>
    <row r="249" spans="10:10" x14ac:dyDescent="0.25">
      <c r="J249"/>
    </row>
    <row r="250" spans="10:10" x14ac:dyDescent="0.25">
      <c r="J250"/>
    </row>
    <row r="251" spans="10:10" x14ac:dyDescent="0.25">
      <c r="J251"/>
    </row>
    <row r="252" spans="10:10" x14ac:dyDescent="0.25">
      <c r="J252"/>
    </row>
    <row r="253" spans="10:10" x14ac:dyDescent="0.25">
      <c r="J253"/>
    </row>
    <row r="254" spans="10:10" x14ac:dyDescent="0.25">
      <c r="J254"/>
    </row>
    <row r="255" spans="10:10" x14ac:dyDescent="0.25">
      <c r="J255"/>
    </row>
    <row r="256" spans="10:10" x14ac:dyDescent="0.25">
      <c r="J256"/>
    </row>
    <row r="257" spans="10:10" x14ac:dyDescent="0.25">
      <c r="J257"/>
    </row>
    <row r="258" spans="10:10" x14ac:dyDescent="0.25">
      <c r="J258"/>
    </row>
    <row r="259" spans="10:10" x14ac:dyDescent="0.25">
      <c r="J259"/>
    </row>
    <row r="260" spans="10:10" x14ac:dyDescent="0.25">
      <c r="J260"/>
    </row>
    <row r="261" spans="10:10" x14ac:dyDescent="0.25">
      <c r="J261"/>
    </row>
    <row r="262" spans="10:10" x14ac:dyDescent="0.25">
      <c r="J262"/>
    </row>
    <row r="263" spans="10:10" x14ac:dyDescent="0.25">
      <c r="J263"/>
    </row>
    <row r="264" spans="10:10" x14ac:dyDescent="0.25">
      <c r="J264"/>
    </row>
    <row r="265" spans="10:10" x14ac:dyDescent="0.25">
      <c r="J265"/>
    </row>
    <row r="266" spans="10:10" x14ac:dyDescent="0.25">
      <c r="J266"/>
    </row>
    <row r="267" spans="10:10" x14ac:dyDescent="0.25">
      <c r="J267"/>
    </row>
    <row r="268" spans="10:10" x14ac:dyDescent="0.25">
      <c r="J268"/>
    </row>
    <row r="269" spans="10:10" x14ac:dyDescent="0.25">
      <c r="J269"/>
    </row>
    <row r="270" spans="10:10" x14ac:dyDescent="0.25">
      <c r="J270"/>
    </row>
    <row r="271" spans="10:10" x14ac:dyDescent="0.25">
      <c r="J271"/>
    </row>
    <row r="272" spans="10:10" x14ac:dyDescent="0.25">
      <c r="J272"/>
    </row>
    <row r="273" spans="10:10" x14ac:dyDescent="0.25">
      <c r="J273"/>
    </row>
    <row r="274" spans="10:10" x14ac:dyDescent="0.25">
      <c r="J274"/>
    </row>
    <row r="275" spans="10:10" x14ac:dyDescent="0.25">
      <c r="J275"/>
    </row>
    <row r="276" spans="10:10" x14ac:dyDescent="0.25">
      <c r="J276"/>
    </row>
    <row r="277" spans="10:10" x14ac:dyDescent="0.25">
      <c r="J277"/>
    </row>
    <row r="278" spans="10:10" x14ac:dyDescent="0.25">
      <c r="J278"/>
    </row>
    <row r="279" spans="10:10" x14ac:dyDescent="0.25">
      <c r="J279"/>
    </row>
    <row r="280" spans="10:10" x14ac:dyDescent="0.25">
      <c r="J280"/>
    </row>
    <row r="281" spans="10:10" x14ac:dyDescent="0.25">
      <c r="J281"/>
    </row>
    <row r="282" spans="10:10" x14ac:dyDescent="0.25">
      <c r="J282"/>
    </row>
    <row r="283" spans="10:10" x14ac:dyDescent="0.25">
      <c r="J283"/>
    </row>
    <row r="284" spans="10:10" x14ac:dyDescent="0.25">
      <c r="J284"/>
    </row>
    <row r="285" spans="10:10" x14ac:dyDescent="0.25">
      <c r="J285"/>
    </row>
    <row r="286" spans="10:10" x14ac:dyDescent="0.25">
      <c r="J286"/>
    </row>
    <row r="287" spans="10:10" x14ac:dyDescent="0.25">
      <c r="J287"/>
    </row>
    <row r="288" spans="10:10" x14ac:dyDescent="0.25">
      <c r="J288"/>
    </row>
    <row r="289" spans="10:10" x14ac:dyDescent="0.25">
      <c r="J289"/>
    </row>
    <row r="290" spans="10:10" x14ac:dyDescent="0.25">
      <c r="J290"/>
    </row>
    <row r="291" spans="10:10" x14ac:dyDescent="0.25">
      <c r="J291"/>
    </row>
    <row r="292" spans="10:10" x14ac:dyDescent="0.25">
      <c r="J292"/>
    </row>
    <row r="293" spans="10:10" x14ac:dyDescent="0.25">
      <c r="J293"/>
    </row>
    <row r="294" spans="10:10" x14ac:dyDescent="0.25">
      <c r="J294"/>
    </row>
    <row r="295" spans="10:10" x14ac:dyDescent="0.25">
      <c r="J295"/>
    </row>
    <row r="296" spans="10:10" x14ac:dyDescent="0.25">
      <c r="J296"/>
    </row>
    <row r="297" spans="10:10" x14ac:dyDescent="0.25">
      <c r="J297"/>
    </row>
    <row r="298" spans="10:10" x14ac:dyDescent="0.25">
      <c r="J298"/>
    </row>
    <row r="299" spans="10:10" x14ac:dyDescent="0.25">
      <c r="J299"/>
    </row>
    <row r="300" spans="10:10" x14ac:dyDescent="0.25">
      <c r="J300"/>
    </row>
    <row r="301" spans="10:10" x14ac:dyDescent="0.25">
      <c r="J301"/>
    </row>
    <row r="302" spans="10:10" x14ac:dyDescent="0.25">
      <c r="J302"/>
    </row>
    <row r="303" spans="10:10" x14ac:dyDescent="0.25">
      <c r="J303"/>
    </row>
    <row r="304" spans="10:10" x14ac:dyDescent="0.25">
      <c r="J304"/>
    </row>
    <row r="305" spans="10:10" x14ac:dyDescent="0.25">
      <c r="J305"/>
    </row>
    <row r="306" spans="10:10" x14ac:dyDescent="0.25">
      <c r="J306"/>
    </row>
    <row r="307" spans="10:10" x14ac:dyDescent="0.25">
      <c r="J307"/>
    </row>
    <row r="308" spans="10:10" x14ac:dyDescent="0.25">
      <c r="J308"/>
    </row>
    <row r="309" spans="10:10" x14ac:dyDescent="0.25">
      <c r="J309"/>
    </row>
    <row r="310" spans="10:10" x14ac:dyDescent="0.25">
      <c r="J310"/>
    </row>
    <row r="311" spans="10:10" x14ac:dyDescent="0.25">
      <c r="J311"/>
    </row>
    <row r="312" spans="10:10" x14ac:dyDescent="0.25">
      <c r="J312"/>
    </row>
    <row r="313" spans="10:10" x14ac:dyDescent="0.25">
      <c r="J313"/>
    </row>
    <row r="314" spans="10:10" x14ac:dyDescent="0.25">
      <c r="J314"/>
    </row>
    <row r="315" spans="10:10" x14ac:dyDescent="0.25">
      <c r="J315"/>
    </row>
    <row r="316" spans="10:10" x14ac:dyDescent="0.25">
      <c r="J316"/>
    </row>
    <row r="317" spans="10:10" x14ac:dyDescent="0.25">
      <c r="J317"/>
    </row>
    <row r="318" spans="10:10" x14ac:dyDescent="0.25">
      <c r="J318"/>
    </row>
    <row r="319" spans="10:10" x14ac:dyDescent="0.25">
      <c r="J319"/>
    </row>
    <row r="320" spans="10:10" x14ac:dyDescent="0.25">
      <c r="J320"/>
    </row>
    <row r="321" spans="10:10" x14ac:dyDescent="0.25">
      <c r="J321"/>
    </row>
    <row r="322" spans="10:10" x14ac:dyDescent="0.25">
      <c r="J322"/>
    </row>
    <row r="323" spans="10:10" x14ac:dyDescent="0.25">
      <c r="J323"/>
    </row>
    <row r="324" spans="10:10" x14ac:dyDescent="0.25">
      <c r="J324"/>
    </row>
    <row r="325" spans="10:10" x14ac:dyDescent="0.25">
      <c r="J325"/>
    </row>
    <row r="326" spans="10:10" x14ac:dyDescent="0.25">
      <c r="J326"/>
    </row>
    <row r="327" spans="10:10" x14ac:dyDescent="0.25">
      <c r="J327"/>
    </row>
    <row r="328" spans="10:10" x14ac:dyDescent="0.25">
      <c r="J328"/>
    </row>
    <row r="329" spans="10:10" x14ac:dyDescent="0.25">
      <c r="J329"/>
    </row>
    <row r="330" spans="10:10" x14ac:dyDescent="0.25">
      <c r="J330"/>
    </row>
    <row r="331" spans="10:10" x14ac:dyDescent="0.25">
      <c r="J331"/>
    </row>
    <row r="332" spans="10:10" x14ac:dyDescent="0.25">
      <c r="J332"/>
    </row>
    <row r="333" spans="10:10" x14ac:dyDescent="0.25">
      <c r="J333"/>
    </row>
    <row r="334" spans="10:10" x14ac:dyDescent="0.25">
      <c r="J334"/>
    </row>
    <row r="335" spans="10:10" x14ac:dyDescent="0.25">
      <c r="J335"/>
    </row>
    <row r="336" spans="10:10" x14ac:dyDescent="0.25">
      <c r="J336"/>
    </row>
    <row r="337" spans="10:10" x14ac:dyDescent="0.25">
      <c r="J337"/>
    </row>
    <row r="338" spans="10:10" x14ac:dyDescent="0.25">
      <c r="J338"/>
    </row>
    <row r="339" spans="10:10" x14ac:dyDescent="0.25">
      <c r="J339"/>
    </row>
    <row r="340" spans="10:10" x14ac:dyDescent="0.25">
      <c r="J340"/>
    </row>
    <row r="341" spans="10:10" x14ac:dyDescent="0.25">
      <c r="J341"/>
    </row>
    <row r="342" spans="10:10" x14ac:dyDescent="0.25">
      <c r="J342"/>
    </row>
    <row r="343" spans="10:10" x14ac:dyDescent="0.25">
      <c r="J343"/>
    </row>
    <row r="344" spans="10:10" x14ac:dyDescent="0.25">
      <c r="J344"/>
    </row>
    <row r="345" spans="10:10" x14ac:dyDescent="0.25">
      <c r="J345"/>
    </row>
    <row r="346" spans="10:10" x14ac:dyDescent="0.25">
      <c r="J346"/>
    </row>
    <row r="347" spans="10:10" x14ac:dyDescent="0.25">
      <c r="J347"/>
    </row>
    <row r="348" spans="10:10" x14ac:dyDescent="0.25">
      <c r="J348"/>
    </row>
    <row r="349" spans="10:10" x14ac:dyDescent="0.25">
      <c r="J349"/>
    </row>
    <row r="350" spans="10:10" x14ac:dyDescent="0.25">
      <c r="J350"/>
    </row>
    <row r="351" spans="10:10" x14ac:dyDescent="0.25">
      <c r="J351"/>
    </row>
    <row r="352" spans="10:10" x14ac:dyDescent="0.25">
      <c r="J352"/>
    </row>
    <row r="353" spans="10:10" x14ac:dyDescent="0.25">
      <c r="J353"/>
    </row>
    <row r="354" spans="10:10" x14ac:dyDescent="0.25">
      <c r="J354"/>
    </row>
    <row r="355" spans="10:10" x14ac:dyDescent="0.25">
      <c r="J355"/>
    </row>
    <row r="356" spans="10:10" x14ac:dyDescent="0.25">
      <c r="J356"/>
    </row>
    <row r="357" spans="10:10" x14ac:dyDescent="0.25">
      <c r="J357"/>
    </row>
    <row r="358" spans="10:10" x14ac:dyDescent="0.25">
      <c r="J358"/>
    </row>
    <row r="359" spans="10:10" x14ac:dyDescent="0.25">
      <c r="J359"/>
    </row>
    <row r="360" spans="10:10" x14ac:dyDescent="0.25">
      <c r="J360"/>
    </row>
    <row r="361" spans="10:10" x14ac:dyDescent="0.25">
      <c r="J361"/>
    </row>
    <row r="362" spans="10:10" x14ac:dyDescent="0.25">
      <c r="J362"/>
    </row>
    <row r="363" spans="10:10" x14ac:dyDescent="0.25">
      <c r="J363"/>
    </row>
    <row r="364" spans="10:10" x14ac:dyDescent="0.25">
      <c r="J364"/>
    </row>
    <row r="365" spans="10:10" x14ac:dyDescent="0.25">
      <c r="J365"/>
    </row>
    <row r="366" spans="10:10" x14ac:dyDescent="0.25">
      <c r="J366"/>
    </row>
    <row r="367" spans="10:10" x14ac:dyDescent="0.25">
      <c r="J367"/>
    </row>
    <row r="368" spans="10:10" x14ac:dyDescent="0.25">
      <c r="J368"/>
    </row>
    <row r="369" spans="10:10" x14ac:dyDescent="0.25">
      <c r="J369"/>
    </row>
    <row r="370" spans="10:10" x14ac:dyDescent="0.25">
      <c r="J370"/>
    </row>
    <row r="371" spans="10:10" x14ac:dyDescent="0.25">
      <c r="J371"/>
    </row>
    <row r="372" spans="10:10" x14ac:dyDescent="0.25">
      <c r="J372"/>
    </row>
    <row r="373" spans="10:10" x14ac:dyDescent="0.25">
      <c r="J373"/>
    </row>
    <row r="374" spans="10:10" x14ac:dyDescent="0.25">
      <c r="J374"/>
    </row>
    <row r="375" spans="10:10" x14ac:dyDescent="0.25">
      <c r="J375"/>
    </row>
    <row r="376" spans="10:10" x14ac:dyDescent="0.25">
      <c r="J376"/>
    </row>
    <row r="377" spans="10:10" x14ac:dyDescent="0.25">
      <c r="J377"/>
    </row>
    <row r="378" spans="10:10" x14ac:dyDescent="0.25">
      <c r="J378"/>
    </row>
    <row r="379" spans="10:10" x14ac:dyDescent="0.25">
      <c r="J379"/>
    </row>
    <row r="380" spans="10:10" x14ac:dyDescent="0.25">
      <c r="J380"/>
    </row>
    <row r="381" spans="10:10" x14ac:dyDescent="0.25">
      <c r="J381"/>
    </row>
    <row r="382" spans="10:10" x14ac:dyDescent="0.25">
      <c r="J382"/>
    </row>
    <row r="383" spans="10:10" x14ac:dyDescent="0.25">
      <c r="J383"/>
    </row>
    <row r="384" spans="10:10" x14ac:dyDescent="0.25">
      <c r="J384"/>
    </row>
    <row r="385" spans="10:10" x14ac:dyDescent="0.25">
      <c r="J385"/>
    </row>
    <row r="386" spans="10:10" x14ac:dyDescent="0.25">
      <c r="J386"/>
    </row>
    <row r="387" spans="10:10" x14ac:dyDescent="0.25">
      <c r="J387"/>
    </row>
    <row r="388" spans="10:10" x14ac:dyDescent="0.25">
      <c r="J388"/>
    </row>
    <row r="389" spans="10:10" x14ac:dyDescent="0.25">
      <c r="J389"/>
    </row>
    <row r="390" spans="10:10" x14ac:dyDescent="0.25">
      <c r="J390"/>
    </row>
    <row r="391" spans="10:10" x14ac:dyDescent="0.25">
      <c r="J391"/>
    </row>
    <row r="392" spans="10:10" x14ac:dyDescent="0.25">
      <c r="J392"/>
    </row>
    <row r="393" spans="10:10" x14ac:dyDescent="0.25">
      <c r="J393"/>
    </row>
    <row r="394" spans="10:10" x14ac:dyDescent="0.25">
      <c r="J394"/>
    </row>
    <row r="395" spans="10:10" x14ac:dyDescent="0.25">
      <c r="J395"/>
    </row>
    <row r="396" spans="10:10" x14ac:dyDescent="0.25">
      <c r="J396"/>
    </row>
    <row r="397" spans="10:10" x14ac:dyDescent="0.25">
      <c r="J397"/>
    </row>
    <row r="398" spans="10:10" x14ac:dyDescent="0.25">
      <c r="J398"/>
    </row>
    <row r="399" spans="10:10" x14ac:dyDescent="0.25">
      <c r="J399"/>
    </row>
    <row r="400" spans="10:10" x14ac:dyDescent="0.25">
      <c r="J400"/>
    </row>
    <row r="401" spans="10:10" x14ac:dyDescent="0.25">
      <c r="J401"/>
    </row>
    <row r="402" spans="10:10" x14ac:dyDescent="0.25">
      <c r="J402"/>
    </row>
    <row r="403" spans="10:10" x14ac:dyDescent="0.25">
      <c r="J403"/>
    </row>
    <row r="404" spans="10:10" x14ac:dyDescent="0.25">
      <c r="J404"/>
    </row>
    <row r="405" spans="10:10" x14ac:dyDescent="0.25">
      <c r="J405"/>
    </row>
    <row r="406" spans="10:10" x14ac:dyDescent="0.25">
      <c r="J406"/>
    </row>
    <row r="407" spans="10:10" x14ac:dyDescent="0.25">
      <c r="J407"/>
    </row>
    <row r="408" spans="10:10" x14ac:dyDescent="0.25">
      <c r="J408"/>
    </row>
    <row r="409" spans="10:10" x14ac:dyDescent="0.25">
      <c r="J409"/>
    </row>
    <row r="410" spans="10:10" x14ac:dyDescent="0.25">
      <c r="J410"/>
    </row>
    <row r="411" spans="10:10" x14ac:dyDescent="0.25">
      <c r="J411"/>
    </row>
    <row r="412" spans="10:10" x14ac:dyDescent="0.25">
      <c r="J412"/>
    </row>
    <row r="413" spans="10:10" x14ac:dyDescent="0.25">
      <c r="J413"/>
    </row>
    <row r="414" spans="10:10" x14ac:dyDescent="0.25">
      <c r="J414"/>
    </row>
    <row r="415" spans="10:10" x14ac:dyDescent="0.25">
      <c r="J415"/>
    </row>
    <row r="416" spans="10:10" x14ac:dyDescent="0.25">
      <c r="J416"/>
    </row>
    <row r="417" spans="10:10" x14ac:dyDescent="0.25">
      <c r="J417"/>
    </row>
    <row r="418" spans="10:10" x14ac:dyDescent="0.25">
      <c r="J418"/>
    </row>
    <row r="419" spans="10:10" x14ac:dyDescent="0.25">
      <c r="J419"/>
    </row>
    <row r="420" spans="10:10" x14ac:dyDescent="0.25">
      <c r="J420"/>
    </row>
    <row r="421" spans="10:10" x14ac:dyDescent="0.25">
      <c r="J421"/>
    </row>
    <row r="422" spans="10:10" x14ac:dyDescent="0.25">
      <c r="J422"/>
    </row>
    <row r="423" spans="10:10" x14ac:dyDescent="0.25">
      <c r="J423"/>
    </row>
    <row r="424" spans="10:10" x14ac:dyDescent="0.25">
      <c r="J424"/>
    </row>
    <row r="425" spans="10:10" x14ac:dyDescent="0.25">
      <c r="J425"/>
    </row>
    <row r="426" spans="10:10" x14ac:dyDescent="0.25">
      <c r="J426"/>
    </row>
    <row r="427" spans="10:10" x14ac:dyDescent="0.25">
      <c r="J427"/>
    </row>
    <row r="428" spans="10:10" x14ac:dyDescent="0.25">
      <c r="J428"/>
    </row>
    <row r="429" spans="10:10" x14ac:dyDescent="0.25">
      <c r="J429"/>
    </row>
    <row r="430" spans="10:10" x14ac:dyDescent="0.25">
      <c r="J430"/>
    </row>
    <row r="431" spans="10:10" x14ac:dyDescent="0.25">
      <c r="J431"/>
    </row>
    <row r="432" spans="10:10" x14ac:dyDescent="0.25">
      <c r="J432"/>
    </row>
    <row r="433" spans="10:10" x14ac:dyDescent="0.25">
      <c r="J433"/>
    </row>
    <row r="434" spans="10:10" x14ac:dyDescent="0.25">
      <c r="J434"/>
    </row>
    <row r="435" spans="10:10" x14ac:dyDescent="0.25">
      <c r="J435"/>
    </row>
    <row r="436" spans="10:10" x14ac:dyDescent="0.25">
      <c r="J436"/>
    </row>
    <row r="437" spans="10:10" x14ac:dyDescent="0.25">
      <c r="J437"/>
    </row>
    <row r="438" spans="10:10" x14ac:dyDescent="0.25">
      <c r="J438"/>
    </row>
    <row r="439" spans="10:10" x14ac:dyDescent="0.25">
      <c r="J439"/>
    </row>
    <row r="440" spans="10:10" x14ac:dyDescent="0.25">
      <c r="J440"/>
    </row>
    <row r="441" spans="10:10" x14ac:dyDescent="0.25">
      <c r="J441"/>
    </row>
    <row r="442" spans="10:10" x14ac:dyDescent="0.25">
      <c r="J442"/>
    </row>
    <row r="443" spans="10:10" x14ac:dyDescent="0.25">
      <c r="J443"/>
    </row>
    <row r="444" spans="10:10" x14ac:dyDescent="0.25">
      <c r="J444"/>
    </row>
    <row r="445" spans="10:10" x14ac:dyDescent="0.25">
      <c r="J445"/>
    </row>
    <row r="446" spans="10:10" x14ac:dyDescent="0.25">
      <c r="J446"/>
    </row>
    <row r="447" spans="10:10" x14ac:dyDescent="0.25">
      <c r="J447"/>
    </row>
    <row r="448" spans="10:10" x14ac:dyDescent="0.25">
      <c r="J448"/>
    </row>
    <row r="449" spans="10:10" x14ac:dyDescent="0.25">
      <c r="J449"/>
    </row>
    <row r="450" spans="10:10" x14ac:dyDescent="0.25">
      <c r="J450"/>
    </row>
    <row r="451" spans="10:10" x14ac:dyDescent="0.25">
      <c r="J451"/>
    </row>
    <row r="452" spans="10:10" x14ac:dyDescent="0.25">
      <c r="J452"/>
    </row>
    <row r="453" spans="10:10" x14ac:dyDescent="0.25">
      <c r="J453"/>
    </row>
    <row r="454" spans="10:10" x14ac:dyDescent="0.25">
      <c r="J454"/>
    </row>
    <row r="455" spans="10:10" x14ac:dyDescent="0.25">
      <c r="J455"/>
    </row>
    <row r="456" spans="10:10" x14ac:dyDescent="0.25">
      <c r="J456"/>
    </row>
    <row r="457" spans="10:10" x14ac:dyDescent="0.25">
      <c r="J457"/>
    </row>
    <row r="458" spans="10:10" x14ac:dyDescent="0.25">
      <c r="J458"/>
    </row>
    <row r="459" spans="10:10" x14ac:dyDescent="0.25">
      <c r="J459"/>
    </row>
    <row r="460" spans="10:10" x14ac:dyDescent="0.25">
      <c r="J460"/>
    </row>
    <row r="461" spans="10:10" x14ac:dyDescent="0.25">
      <c r="J461"/>
    </row>
    <row r="462" spans="10:10" x14ac:dyDescent="0.25">
      <c r="J462"/>
    </row>
    <row r="463" spans="10:10" x14ac:dyDescent="0.25">
      <c r="J463"/>
    </row>
    <row r="464" spans="10:10" x14ac:dyDescent="0.25">
      <c r="J464"/>
    </row>
    <row r="465" spans="10:10" x14ac:dyDescent="0.25">
      <c r="J465"/>
    </row>
    <row r="466" spans="10:10" x14ac:dyDescent="0.25">
      <c r="J466"/>
    </row>
    <row r="467" spans="10:10" x14ac:dyDescent="0.25">
      <c r="J467"/>
    </row>
    <row r="468" spans="10:10" x14ac:dyDescent="0.25">
      <c r="J468"/>
    </row>
    <row r="469" spans="10:10" x14ac:dyDescent="0.25">
      <c r="J469"/>
    </row>
    <row r="470" spans="10:10" x14ac:dyDescent="0.25">
      <c r="J470"/>
    </row>
    <row r="471" spans="10:10" x14ac:dyDescent="0.25">
      <c r="J471"/>
    </row>
    <row r="472" spans="10:10" x14ac:dyDescent="0.25">
      <c r="J472"/>
    </row>
    <row r="473" spans="10:10" x14ac:dyDescent="0.25">
      <c r="J473"/>
    </row>
    <row r="474" spans="10:10" x14ac:dyDescent="0.25">
      <c r="J474"/>
    </row>
    <row r="475" spans="10:10" x14ac:dyDescent="0.25">
      <c r="J475"/>
    </row>
    <row r="476" spans="10:10" x14ac:dyDescent="0.25">
      <c r="J476"/>
    </row>
    <row r="477" spans="10:10" x14ac:dyDescent="0.25">
      <c r="J477"/>
    </row>
    <row r="478" spans="10:10" x14ac:dyDescent="0.25">
      <c r="J478"/>
    </row>
    <row r="479" spans="10:10" x14ac:dyDescent="0.25">
      <c r="J479"/>
    </row>
    <row r="480" spans="10:10" x14ac:dyDescent="0.25">
      <c r="J480"/>
    </row>
    <row r="481" spans="10:10" x14ac:dyDescent="0.25">
      <c r="J481"/>
    </row>
    <row r="482" spans="10:10" x14ac:dyDescent="0.25">
      <c r="J482"/>
    </row>
    <row r="483" spans="10:10" x14ac:dyDescent="0.25">
      <c r="J483"/>
    </row>
    <row r="484" spans="10:10" x14ac:dyDescent="0.25">
      <c r="J484"/>
    </row>
    <row r="485" spans="10:10" x14ac:dyDescent="0.25">
      <c r="J485"/>
    </row>
    <row r="486" spans="10:10" x14ac:dyDescent="0.25">
      <c r="J486"/>
    </row>
    <row r="487" spans="10:10" x14ac:dyDescent="0.25">
      <c r="J487"/>
    </row>
    <row r="488" spans="10:10" x14ac:dyDescent="0.25">
      <c r="J488"/>
    </row>
    <row r="489" spans="10:10" x14ac:dyDescent="0.25">
      <c r="J489"/>
    </row>
    <row r="490" spans="10:10" x14ac:dyDescent="0.25">
      <c r="J490"/>
    </row>
    <row r="491" spans="10:10" x14ac:dyDescent="0.25">
      <c r="J491"/>
    </row>
    <row r="492" spans="10:10" x14ac:dyDescent="0.25">
      <c r="J492"/>
    </row>
    <row r="493" spans="10:10" x14ac:dyDescent="0.25">
      <c r="J493"/>
    </row>
    <row r="494" spans="10:10" x14ac:dyDescent="0.25">
      <c r="J494"/>
    </row>
    <row r="495" spans="10:10" x14ac:dyDescent="0.25">
      <c r="J495"/>
    </row>
    <row r="496" spans="10:10" x14ac:dyDescent="0.25">
      <c r="J496"/>
    </row>
    <row r="497" spans="10:10" x14ac:dyDescent="0.25">
      <c r="J497"/>
    </row>
    <row r="498" spans="10:10" x14ac:dyDescent="0.25">
      <c r="J498"/>
    </row>
    <row r="499" spans="10:10" x14ac:dyDescent="0.25">
      <c r="J499"/>
    </row>
    <row r="500" spans="10:10" x14ac:dyDescent="0.25">
      <c r="J500"/>
    </row>
    <row r="501" spans="10:10" x14ac:dyDescent="0.25">
      <c r="J501"/>
    </row>
    <row r="502" spans="10:10" x14ac:dyDescent="0.25">
      <c r="J502"/>
    </row>
    <row r="503" spans="10:10" x14ac:dyDescent="0.25">
      <c r="J503"/>
    </row>
    <row r="504" spans="10:10" x14ac:dyDescent="0.25">
      <c r="J504"/>
    </row>
    <row r="505" spans="10:10" x14ac:dyDescent="0.25">
      <c r="J505"/>
    </row>
    <row r="506" spans="10:10" x14ac:dyDescent="0.25">
      <c r="J506"/>
    </row>
    <row r="507" spans="10:10" x14ac:dyDescent="0.25">
      <c r="J507"/>
    </row>
    <row r="508" spans="10:10" x14ac:dyDescent="0.25">
      <c r="J508"/>
    </row>
    <row r="509" spans="10:10" x14ac:dyDescent="0.25">
      <c r="J509"/>
    </row>
    <row r="510" spans="10:10" x14ac:dyDescent="0.25">
      <c r="J510"/>
    </row>
    <row r="511" spans="10:10" x14ac:dyDescent="0.25">
      <c r="J511"/>
    </row>
    <row r="512" spans="10:10" x14ac:dyDescent="0.25">
      <c r="J512"/>
    </row>
    <row r="513" spans="10:10" x14ac:dyDescent="0.25">
      <c r="J513"/>
    </row>
    <row r="514" spans="10:10" x14ac:dyDescent="0.25">
      <c r="J514"/>
    </row>
    <row r="515" spans="10:10" x14ac:dyDescent="0.25">
      <c r="J515"/>
    </row>
    <row r="516" spans="10:10" x14ac:dyDescent="0.25">
      <c r="J516"/>
    </row>
    <row r="517" spans="10:10" x14ac:dyDescent="0.25">
      <c r="J517"/>
    </row>
    <row r="518" spans="10:10" x14ac:dyDescent="0.25">
      <c r="J518"/>
    </row>
    <row r="519" spans="10:10" x14ac:dyDescent="0.25">
      <c r="J519"/>
    </row>
    <row r="520" spans="10:10" x14ac:dyDescent="0.25">
      <c r="J520"/>
    </row>
    <row r="521" spans="10:10" x14ac:dyDescent="0.25">
      <c r="J521"/>
    </row>
    <row r="522" spans="10:10" x14ac:dyDescent="0.25">
      <c r="J522"/>
    </row>
    <row r="523" spans="10:10" x14ac:dyDescent="0.25">
      <c r="J523"/>
    </row>
    <row r="524" spans="10:10" x14ac:dyDescent="0.25">
      <c r="J524"/>
    </row>
    <row r="525" spans="10:10" x14ac:dyDescent="0.25">
      <c r="J525"/>
    </row>
    <row r="526" spans="10:10" x14ac:dyDescent="0.25">
      <c r="J52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F4A8D-7909-4B9D-B298-AECFE03B4F80}">
  <dimension ref="A1:I11"/>
  <sheetViews>
    <sheetView workbookViewId="0">
      <selection activeCell="B25" sqref="B25"/>
    </sheetView>
  </sheetViews>
  <sheetFormatPr defaultRowHeight="15" x14ac:dyDescent="0.25"/>
  <cols>
    <col min="1" max="1" width="58.7109375" bestFit="1" customWidth="1"/>
    <col min="2" max="2" width="19" bestFit="1" customWidth="1"/>
    <col min="3" max="3" width="4.7109375" bestFit="1" customWidth="1"/>
    <col min="4" max="4" width="15.5703125" bestFit="1" customWidth="1"/>
    <col min="5" max="5" width="21.42578125" bestFit="1" customWidth="1"/>
  </cols>
  <sheetData>
    <row r="1" spans="1:9" ht="19.5" x14ac:dyDescent="0.3">
      <c r="A1" s="79" t="s">
        <v>149</v>
      </c>
    </row>
    <row r="2" spans="1:9" ht="15.75" thickBot="1" x14ac:dyDescent="0.3"/>
    <row r="3" spans="1:9" ht="15.75" thickBot="1" x14ac:dyDescent="0.3">
      <c r="A3" s="101" t="s">
        <v>150</v>
      </c>
      <c r="B3" s="102" t="s">
        <v>151</v>
      </c>
      <c r="C3" s="102"/>
      <c r="D3" s="103" t="s">
        <v>152</v>
      </c>
      <c r="E3" s="104" t="s">
        <v>153</v>
      </c>
      <c r="F3" s="80"/>
      <c r="G3" s="80"/>
      <c r="H3" s="80"/>
    </row>
    <row r="4" spans="1:9" x14ac:dyDescent="0.25">
      <c r="A4" s="81" t="s">
        <v>154</v>
      </c>
      <c r="B4" s="105"/>
      <c r="C4" s="82">
        <v>0.21</v>
      </c>
      <c r="D4" s="83">
        <f>0.21*D11</f>
        <v>17876.712</v>
      </c>
      <c r="E4" s="84">
        <f>(1-B4)*D4</f>
        <v>17876.712</v>
      </c>
      <c r="F4" s="80"/>
      <c r="G4" s="80"/>
      <c r="H4" s="80"/>
      <c r="I4" s="85"/>
    </row>
    <row r="5" spans="1:9" x14ac:dyDescent="0.25">
      <c r="A5" s="86" t="s">
        <v>155</v>
      </c>
      <c r="B5" s="106"/>
      <c r="C5" s="87">
        <v>0.14000000000000001</v>
      </c>
      <c r="D5" s="88">
        <f>0.14*D11</f>
        <v>11917.808000000001</v>
      </c>
      <c r="E5" s="89">
        <f t="shared" ref="E5:E9" si="0">(1-B5)*D5</f>
        <v>11917.808000000001</v>
      </c>
      <c r="F5" s="80"/>
      <c r="G5" s="80"/>
      <c r="H5" s="80"/>
    </row>
    <row r="6" spans="1:9" x14ac:dyDescent="0.25">
      <c r="A6" s="86" t="s">
        <v>156</v>
      </c>
      <c r="B6" s="106"/>
      <c r="C6" s="87">
        <v>0.12</v>
      </c>
      <c r="D6" s="88">
        <f>0.12*D11</f>
        <v>10215.263999999999</v>
      </c>
      <c r="E6" s="89">
        <f t="shared" si="0"/>
        <v>10215.263999999999</v>
      </c>
      <c r="F6" s="80"/>
      <c r="G6" s="80"/>
      <c r="H6" s="80"/>
    </row>
    <row r="7" spans="1:9" x14ac:dyDescent="0.25">
      <c r="A7" s="86" t="s">
        <v>157</v>
      </c>
      <c r="B7" s="106"/>
      <c r="C7" s="87">
        <v>0.08</v>
      </c>
      <c r="D7" s="88">
        <f>0.08*D11</f>
        <v>6810.1759999999995</v>
      </c>
      <c r="E7" s="89">
        <f t="shared" si="0"/>
        <v>6810.1759999999995</v>
      </c>
      <c r="F7" s="80"/>
      <c r="G7" s="80"/>
      <c r="H7" s="80"/>
    </row>
    <row r="8" spans="1:9" x14ac:dyDescent="0.25">
      <c r="A8" s="86" t="s">
        <v>158</v>
      </c>
      <c r="B8" s="106"/>
      <c r="C8" s="87">
        <v>0.06</v>
      </c>
      <c r="D8" s="88">
        <f>0.06*D11</f>
        <v>5107.6319999999996</v>
      </c>
      <c r="E8" s="89">
        <f t="shared" si="0"/>
        <v>5107.6319999999996</v>
      </c>
      <c r="F8" s="80"/>
      <c r="G8" s="80"/>
      <c r="H8" s="80"/>
    </row>
    <row r="9" spans="1:9" ht="15.75" thickBot="1" x14ac:dyDescent="0.3">
      <c r="A9" s="90" t="s">
        <v>159</v>
      </c>
      <c r="B9" s="107"/>
      <c r="C9" s="91">
        <v>0.39</v>
      </c>
      <c r="D9" s="92">
        <f>0.39*D11</f>
        <v>33199.608</v>
      </c>
      <c r="E9" s="93">
        <f t="shared" si="0"/>
        <v>33199.608</v>
      </c>
      <c r="F9" s="80"/>
      <c r="G9" s="80"/>
      <c r="H9" s="80"/>
    </row>
    <row r="10" spans="1:9" ht="15.75" thickBot="1" x14ac:dyDescent="0.3">
      <c r="A10" s="80"/>
      <c r="B10" s="80"/>
      <c r="C10" s="80"/>
      <c r="D10" s="94"/>
      <c r="E10" s="80"/>
      <c r="F10" s="80"/>
      <c r="G10" s="80"/>
      <c r="H10" s="80"/>
    </row>
    <row r="11" spans="1:9" ht="16.5" thickBot="1" x14ac:dyDescent="0.3">
      <c r="A11" s="95"/>
      <c r="B11" s="96"/>
      <c r="C11" s="96"/>
      <c r="D11" s="97">
        <v>85127.2</v>
      </c>
      <c r="E11" s="98">
        <f>SUM(E4:E9)</f>
        <v>85127.2</v>
      </c>
      <c r="F11" s="99" t="s">
        <v>160</v>
      </c>
      <c r="G11" s="99"/>
      <c r="H11" s="99"/>
      <c r="I11" s="100">
        <f>(E11-D11)/D11</f>
        <v>0</v>
      </c>
    </row>
  </sheetData>
  <mergeCells count="1">
    <mergeCell ref="F11:H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D7EA50AB3FA249BAD0BF78FB0A95EC" ma:contentTypeVersion="6" ma:contentTypeDescription="Een nieuw document maken." ma:contentTypeScope="" ma:versionID="36aa1564494fc5f65551b7e62b8d6fce">
  <xsd:schema xmlns:xsd="http://www.w3.org/2001/XMLSchema" xmlns:xs="http://www.w3.org/2001/XMLSchema" xmlns:p="http://schemas.microsoft.com/office/2006/metadata/properties" xmlns:ns2="3cf0d14b-dd33-41df-8d5b-040ed34e1821" xmlns:ns3="feba48ab-e9d7-4687-93c0-71735523fe4e" targetNamespace="http://schemas.microsoft.com/office/2006/metadata/properties" ma:root="true" ma:fieldsID="3bfef70b269a178f23829deb3481c548" ns2:_="" ns3:_="">
    <xsd:import namespace="3cf0d14b-dd33-41df-8d5b-040ed34e1821"/>
    <xsd:import namespace="feba48ab-e9d7-4687-93c0-71735523fe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0d14b-dd33-41df-8d5b-040ed34e18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ba48ab-e9d7-4687-93c0-71735523fe4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2E902B-AAF1-4F00-8248-2132E63CAAF8}">
  <ds:schemaRefs>
    <ds:schemaRef ds:uri="http://schemas.microsoft.com/sharepoint/v3/contenttype/forms"/>
  </ds:schemaRefs>
</ds:datastoreItem>
</file>

<file path=customXml/itemProps2.xml><?xml version="1.0" encoding="utf-8"?>
<ds:datastoreItem xmlns:ds="http://schemas.openxmlformats.org/officeDocument/2006/customXml" ds:itemID="{EA680CB9-E7D8-48E2-9633-33C9E335912F}">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3cf0d14b-dd33-41df-8d5b-040ed34e1821"/>
    <ds:schemaRef ds:uri="http://purl.org/dc/elements/1.1/"/>
    <ds:schemaRef ds:uri="http://schemas.microsoft.com/office/2006/metadata/properties"/>
    <ds:schemaRef ds:uri="feba48ab-e9d7-4687-93c0-71735523fe4e"/>
    <ds:schemaRef ds:uri="http://www.w3.org/XML/1998/namespace"/>
  </ds:schemaRefs>
</ds:datastoreItem>
</file>

<file path=customXml/itemProps3.xml><?xml version="1.0" encoding="utf-8"?>
<ds:datastoreItem xmlns:ds="http://schemas.openxmlformats.org/officeDocument/2006/customXml" ds:itemID="{304EBA97-DD99-47A9-A128-396496CF66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Kernassortiment</vt:lpstr>
      <vt:lpstr>Niet kernassortiment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Horsch</dc:creator>
  <cp:lastModifiedBy>Vera Horsch</cp:lastModifiedBy>
  <dcterms:created xsi:type="dcterms:W3CDTF">2023-11-30T07:15:44Z</dcterms:created>
  <dcterms:modified xsi:type="dcterms:W3CDTF">2024-02-15T15:00:18Z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0x01010035D7EA50AB3FA249BAD0BF78FB0A95EC</vt:lpwstr>
  </property>
</Properties>
</file>