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filterPrivacy="1" defaultThemeVersion="124226"/>
  <xr:revisionPtr revIDLastSave="62" documentId="8_{19300A90-E63E-4CF1-A733-C2C3F0C95383}" xr6:coauthVersionLast="47" xr6:coauthVersionMax="47" xr10:uidLastSave="{33510631-CDC0-4FAB-979A-F2B147FDD7F8}"/>
  <bookViews>
    <workbookView xWindow="28680" yWindow="-120" windowWidth="29040" windowHeight="15840" firstSheet="2" activeTab="2" xr2:uid="{00000000-000D-0000-FFFF-FFFF00000000}"/>
  </bookViews>
  <sheets>
    <sheet name="Gemiddeld gewogen omrekenfactor" sheetId="2" r:id="rId1"/>
    <sheet name="Omrekenfactoren 2024 uitzenden" sheetId="1" r:id="rId2"/>
    <sheet name="Omrekenfactoren 2024 payroll" sheetId="7" r:id="rId3"/>
    <sheet name="Kp payroll 2024 contracturen" sheetId="13" r:id="rId4"/>
    <sheet name="Kp payroll 2024 declarabel" sheetId="12" r:id="rId5"/>
    <sheet name="KP payroll 2024 AOW" sheetId="8" r:id="rId6"/>
    <sheet name="KP regulier uitzend 2024" sheetId="3" r:id="rId7"/>
    <sheet name="KP toeslaguren uitzend 2024" sheetId="4" r:id="rId8"/>
    <sheet name="KP overuren uitzend 2024" sheetId="11" r:id="rId9"/>
    <sheet name="KP AOW uitzend 2024" sheetId="14" r:id="rId10"/>
    <sheet name="KP vakantiekr. uitzend 2024" sheetId="5" r:id="rId11"/>
  </sheets>
  <definedNames>
    <definedName name="_xlnm.Print_Area" localSheetId="0">'Gemiddeld gewogen omrekenfactor'!$A$1:$G$35</definedName>
    <definedName name="_xlnm.Print_Area" localSheetId="9">'KP AOW uitzend 2024'!$A$1:$M$47</definedName>
    <definedName name="_xlnm.Print_Area" localSheetId="8">'KP overuren uitzend 2024'!$A$1:$M$47</definedName>
    <definedName name="_xlnm.Print_Area" localSheetId="5">'KP payroll 2024 AOW'!$A$1:$O$43</definedName>
    <definedName name="_xlnm.Print_Area" localSheetId="3">'Kp payroll 2024 contracturen'!$A$1:$L$42</definedName>
    <definedName name="_xlnm.Print_Area" localSheetId="4">'Kp payroll 2024 declarabel'!$A$1:$M$44</definedName>
    <definedName name="_xlnm.Print_Area" localSheetId="6">'KP regulier uitzend 2024'!$A$1:$M$47</definedName>
    <definedName name="_xlnm.Print_Area" localSheetId="7">'KP toeslaguren uitzend 2024'!$A$1:$M$48</definedName>
    <definedName name="_xlnm.Print_Area" localSheetId="10">'KP vakantiekr. uitzend 2024'!$A$1:$M$47</definedName>
    <definedName name="_xlnm.Print_Area" localSheetId="2">'Omrekenfactoren 2024 payroll'!$A$1:$I$27</definedName>
    <definedName name="_xlnm.Print_Area" localSheetId="1">'Omrekenfactoren 2024 uitzenden'!$A$1:$H$31</definedName>
    <definedName name="_xlnm.Print_Titles" localSheetId="2">'Omrekenfactoren 2024 payroll'!$1:$1</definedName>
    <definedName name="_xlnm.Print_Titles" localSheetId="1">'Omrekenfactoren 2024 uitzenden'!$1:$1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5" i="12" l="1"/>
  <c r="J34" i="12"/>
  <c r="J33" i="12"/>
  <c r="J32" i="12"/>
  <c r="G35" i="12"/>
  <c r="G34" i="12"/>
  <c r="G33" i="12"/>
  <c r="D35" i="12"/>
  <c r="D34" i="12"/>
  <c r="D33" i="12"/>
  <c r="G35" i="8"/>
  <c r="G34" i="8"/>
  <c r="G33" i="8"/>
  <c r="D35" i="8"/>
  <c r="D34" i="8"/>
  <c r="D33" i="8"/>
  <c r="F23" i="12"/>
  <c r="F24" i="12"/>
  <c r="F25" i="12"/>
  <c r="L30" i="5"/>
  <c r="I30" i="5"/>
  <c r="F30" i="5"/>
  <c r="C30" i="5"/>
  <c r="K31" i="5"/>
  <c r="H31" i="5"/>
  <c r="E31" i="5"/>
  <c r="B31" i="5"/>
  <c r="K14" i="5"/>
  <c r="H14" i="5"/>
  <c r="E14" i="5"/>
  <c r="B14" i="5"/>
  <c r="K31" i="14"/>
  <c r="H31" i="14"/>
  <c r="E31" i="14"/>
  <c r="L30" i="14"/>
  <c r="I30" i="14"/>
  <c r="F30" i="14"/>
  <c r="C30" i="14"/>
  <c r="B31" i="14"/>
  <c r="K14" i="14"/>
  <c r="H14" i="14"/>
  <c r="E14" i="14"/>
  <c r="B31" i="11"/>
  <c r="K14" i="11"/>
  <c r="H14" i="11"/>
  <c r="E14" i="11"/>
  <c r="C30" i="11"/>
  <c r="K31" i="11"/>
  <c r="H31" i="11"/>
  <c r="E31" i="11"/>
  <c r="B14" i="11"/>
  <c r="B38" i="4"/>
  <c r="E31" i="4"/>
  <c r="B31" i="4"/>
  <c r="L30" i="4"/>
  <c r="I30" i="4"/>
  <c r="F30" i="4"/>
  <c r="L30" i="3"/>
  <c r="I30" i="3"/>
  <c r="F30" i="3"/>
  <c r="C30" i="3"/>
  <c r="C30" i="4"/>
  <c r="L31" i="4"/>
  <c r="I31" i="4"/>
  <c r="F31" i="4"/>
  <c r="C31" i="4"/>
  <c r="K31" i="4"/>
  <c r="H31" i="4"/>
  <c r="L14" i="4"/>
  <c r="I14" i="4"/>
  <c r="F14" i="4"/>
  <c r="C14" i="4"/>
  <c r="C9" i="4"/>
  <c r="L9" i="4"/>
  <c r="K38" i="3"/>
  <c r="H38" i="3"/>
  <c r="E38" i="3"/>
  <c r="B38" i="3"/>
  <c r="L31" i="3"/>
  <c r="I31" i="3"/>
  <c r="F31" i="3"/>
  <c r="B31" i="3"/>
  <c r="C31" i="3" s="1"/>
  <c r="K31" i="3"/>
  <c r="H31" i="3"/>
  <c r="E31" i="3"/>
  <c r="L14" i="3"/>
  <c r="I14" i="3"/>
  <c r="F14" i="3"/>
  <c r="C14" i="3"/>
  <c r="B14" i="3"/>
  <c r="D14" i="8"/>
  <c r="D16" i="8"/>
  <c r="D30" i="8"/>
  <c r="G30" i="8"/>
  <c r="G29" i="8"/>
  <c r="D29" i="8"/>
  <c r="F29" i="8"/>
  <c r="C29" i="8"/>
  <c r="C36" i="12"/>
  <c r="C29" i="12"/>
  <c r="J13" i="12"/>
  <c r="G13" i="12"/>
  <c r="D13" i="12"/>
  <c r="D14" i="12"/>
  <c r="G14" i="12"/>
  <c r="J14" i="12"/>
  <c r="I13" i="12"/>
  <c r="F13" i="12"/>
  <c r="C13" i="12"/>
  <c r="E29" i="13"/>
  <c r="K29" i="13"/>
  <c r="H29" i="13"/>
  <c r="G29" i="13"/>
  <c r="J29" i="13"/>
  <c r="D29" i="13"/>
  <c r="J22" i="13"/>
  <c r="G22" i="13"/>
  <c r="E22" i="13"/>
  <c r="D22" i="13"/>
  <c r="K9" i="13"/>
  <c r="H9" i="13"/>
  <c r="E9" i="13"/>
  <c r="C27" i="2"/>
  <c r="C23" i="2"/>
  <c r="C22" i="2"/>
  <c r="C21" i="2"/>
  <c r="C20" i="2"/>
  <c r="C19" i="2"/>
  <c r="C17" i="2"/>
  <c r="C13" i="2"/>
  <c r="C12" i="2"/>
  <c r="C14" i="2"/>
  <c r="C11" i="2"/>
  <c r="C10" i="2"/>
  <c r="C9" i="2"/>
  <c r="C6" i="2"/>
  <c r="C4" i="2"/>
  <c r="C5" i="2"/>
  <c r="C3" i="2"/>
  <c r="C2" i="2"/>
  <c r="F29" i="12" l="1"/>
  <c r="C15" i="2"/>
  <c r="C7" i="2"/>
  <c r="K38" i="14" l="1"/>
  <c r="H38" i="14"/>
  <c r="E38" i="14"/>
  <c r="B38" i="14"/>
  <c r="B14" i="14"/>
  <c r="L9" i="14"/>
  <c r="L8" i="14"/>
  <c r="I8" i="14"/>
  <c r="F8" i="14"/>
  <c r="C8" i="14"/>
  <c r="L7" i="14"/>
  <c r="I7" i="14"/>
  <c r="I9" i="14" s="1"/>
  <c r="F7" i="14"/>
  <c r="F9" i="14" s="1"/>
  <c r="C7" i="14"/>
  <c r="C9" i="14" s="1"/>
  <c r="K38" i="11"/>
  <c r="H38" i="11"/>
  <c r="E38" i="11"/>
  <c r="B38" i="11"/>
  <c r="L8" i="11"/>
  <c r="I8" i="11"/>
  <c r="F8" i="11"/>
  <c r="C8" i="11"/>
  <c r="L7" i="11"/>
  <c r="L9" i="11" s="1"/>
  <c r="I7" i="11"/>
  <c r="I9" i="11" s="1"/>
  <c r="F7" i="11"/>
  <c r="F9" i="11" s="1"/>
  <c r="C7" i="11"/>
  <c r="C9" i="11" s="1"/>
  <c r="K38" i="4"/>
  <c r="H38" i="4"/>
  <c r="E38" i="4"/>
  <c r="K14" i="4"/>
  <c r="H14" i="4"/>
  <c r="E14" i="4"/>
  <c r="B14" i="4"/>
  <c r="L8" i="4"/>
  <c r="I8" i="4"/>
  <c r="F8" i="4"/>
  <c r="C8" i="4"/>
  <c r="L7" i="4"/>
  <c r="I7" i="4"/>
  <c r="I9" i="4" s="1"/>
  <c r="F7" i="4"/>
  <c r="F9" i="4" s="1"/>
  <c r="C7" i="4"/>
  <c r="K14" i="3"/>
  <c r="H14" i="3"/>
  <c r="E14" i="3"/>
  <c r="L8" i="3"/>
  <c r="I8" i="3"/>
  <c r="F8" i="3"/>
  <c r="C8" i="3"/>
  <c r="L7" i="3"/>
  <c r="L9" i="3" s="1"/>
  <c r="I7" i="3"/>
  <c r="I9" i="3" s="1"/>
  <c r="F7" i="3"/>
  <c r="F9" i="3" s="1"/>
  <c r="C7" i="3"/>
  <c r="C9" i="3" s="1"/>
  <c r="K38" i="5"/>
  <c r="H38" i="5"/>
  <c r="E38" i="5"/>
  <c r="B38" i="5"/>
  <c r="L8" i="5"/>
  <c r="I8" i="5"/>
  <c r="F8" i="5"/>
  <c r="C8" i="5"/>
  <c r="L7" i="5"/>
  <c r="L9" i="5" s="1"/>
  <c r="I7" i="5"/>
  <c r="I9" i="5" s="1"/>
  <c r="F7" i="5"/>
  <c r="F9" i="5" s="1"/>
  <c r="C7" i="5"/>
  <c r="C9" i="5" s="1"/>
  <c r="D7" i="12"/>
  <c r="G7" i="12"/>
  <c r="J7" i="12"/>
  <c r="I14" i="14" l="1"/>
  <c r="I15" i="14" s="1"/>
  <c r="I13" i="14"/>
  <c r="I12" i="14"/>
  <c r="I11" i="14"/>
  <c r="F13" i="14"/>
  <c r="F12" i="14"/>
  <c r="F11" i="14"/>
  <c r="F14" i="14"/>
  <c r="F15" i="14" s="1"/>
  <c r="C13" i="14"/>
  <c r="C12" i="14"/>
  <c r="C11" i="14"/>
  <c r="L11" i="14"/>
  <c r="L12" i="14"/>
  <c r="L13" i="14"/>
  <c r="L14" i="14"/>
  <c r="L15" i="14" s="1"/>
  <c r="F11" i="11"/>
  <c r="F14" i="11"/>
  <c r="F15" i="11" s="1"/>
  <c r="F13" i="11"/>
  <c r="F12" i="11"/>
  <c r="I13" i="11"/>
  <c r="I12" i="11"/>
  <c r="I11" i="11"/>
  <c r="I14" i="11"/>
  <c r="I15" i="11" s="1"/>
  <c r="L14" i="11"/>
  <c r="L15" i="11" s="1"/>
  <c r="L13" i="11"/>
  <c r="L12" i="11"/>
  <c r="L11" i="11"/>
  <c r="C15" i="11"/>
  <c r="C13" i="11"/>
  <c r="C12" i="11"/>
  <c r="C11" i="11"/>
  <c r="C14" i="11" s="1"/>
  <c r="F13" i="4"/>
  <c r="F12" i="4"/>
  <c r="F11" i="4"/>
  <c r="F15" i="4"/>
  <c r="I15" i="4"/>
  <c r="I12" i="4"/>
  <c r="I13" i="4"/>
  <c r="I11" i="4"/>
  <c r="L15" i="4"/>
  <c r="L13" i="4"/>
  <c r="L12" i="4"/>
  <c r="L11" i="4"/>
  <c r="C13" i="4"/>
  <c r="C12" i="4"/>
  <c r="C11" i="4"/>
  <c r="C15" i="4" s="1"/>
  <c r="F13" i="3"/>
  <c r="F12" i="3"/>
  <c r="F11" i="3"/>
  <c r="F15" i="3"/>
  <c r="L15" i="3"/>
  <c r="L13" i="3"/>
  <c r="L12" i="3"/>
  <c r="L11" i="3"/>
  <c r="I15" i="3"/>
  <c r="I12" i="3"/>
  <c r="I11" i="3"/>
  <c r="I13" i="3"/>
  <c r="C13" i="3"/>
  <c r="C12" i="3"/>
  <c r="C11" i="3"/>
  <c r="I14" i="5"/>
  <c r="I15" i="5" s="1"/>
  <c r="I13" i="5"/>
  <c r="I12" i="5"/>
  <c r="I11" i="5"/>
  <c r="F13" i="5"/>
  <c r="F12" i="5"/>
  <c r="F11" i="5"/>
  <c r="F14" i="5"/>
  <c r="F15" i="5" s="1"/>
  <c r="L14" i="5"/>
  <c r="L15" i="5" s="1"/>
  <c r="L13" i="5"/>
  <c r="L12" i="5"/>
  <c r="L11" i="5"/>
  <c r="C13" i="5"/>
  <c r="C12" i="5"/>
  <c r="C11" i="5"/>
  <c r="C14" i="5" l="1"/>
  <c r="C15" i="5" s="1"/>
  <c r="C15" i="3"/>
  <c r="C16" i="3" s="1"/>
  <c r="C17" i="3" s="1"/>
  <c r="F16" i="14"/>
  <c r="F17" i="14" s="1"/>
  <c r="I16" i="14"/>
  <c r="I17" i="14" s="1"/>
  <c r="L16" i="14"/>
  <c r="L17" i="14" s="1"/>
  <c r="C14" i="14"/>
  <c r="C15" i="14" s="1"/>
  <c r="I16" i="11"/>
  <c r="I17" i="11" s="1"/>
  <c r="I30" i="11" s="1"/>
  <c r="F16" i="11"/>
  <c r="F17" i="11" s="1"/>
  <c r="F30" i="11" s="1"/>
  <c r="L16" i="11"/>
  <c r="L17" i="11" s="1"/>
  <c r="L30" i="11" s="1"/>
  <c r="C16" i="11"/>
  <c r="C17" i="11" s="1"/>
  <c r="F16" i="4"/>
  <c r="F17" i="4" s="1"/>
  <c r="L16" i="4"/>
  <c r="L17" i="4" s="1"/>
  <c r="C16" i="4"/>
  <c r="C17" i="4" s="1"/>
  <c r="I16" i="4"/>
  <c r="I17" i="4" s="1"/>
  <c r="F16" i="3"/>
  <c r="F17" i="3" s="1"/>
  <c r="L16" i="3"/>
  <c r="L17" i="3" s="1"/>
  <c r="I16" i="3"/>
  <c r="I17" i="3" s="1"/>
  <c r="L16" i="5"/>
  <c r="L17" i="5" s="1"/>
  <c r="F16" i="5"/>
  <c r="F17" i="5" s="1"/>
  <c r="C16" i="5"/>
  <c r="C17" i="5" s="1"/>
  <c r="I16" i="5"/>
  <c r="I17" i="5" s="1"/>
  <c r="L31" i="14" l="1"/>
  <c r="L32" i="14" s="1"/>
  <c r="L29" i="14"/>
  <c r="L28" i="14"/>
  <c r="L27" i="14"/>
  <c r="L26" i="14"/>
  <c r="L25" i="14"/>
  <c r="L24" i="14"/>
  <c r="L23" i="14"/>
  <c r="L22" i="14"/>
  <c r="L21" i="14"/>
  <c r="L20" i="14"/>
  <c r="L19" i="14"/>
  <c r="I31" i="14"/>
  <c r="I32" i="14" s="1"/>
  <c r="I27" i="14"/>
  <c r="I23" i="14"/>
  <c r="I19" i="14"/>
  <c r="I21" i="14"/>
  <c r="I24" i="14"/>
  <c r="I26" i="14"/>
  <c r="I22" i="14"/>
  <c r="I25" i="14"/>
  <c r="I28" i="14"/>
  <c r="I20" i="14"/>
  <c r="I29" i="14"/>
  <c r="F29" i="14"/>
  <c r="F28" i="14"/>
  <c r="F27" i="14"/>
  <c r="F26" i="14"/>
  <c r="F25" i="14"/>
  <c r="F24" i="14"/>
  <c r="F23" i="14"/>
  <c r="F22" i="14"/>
  <c r="F21" i="14"/>
  <c r="F20" i="14"/>
  <c r="F19" i="14"/>
  <c r="F31" i="14"/>
  <c r="F32" i="14" s="1"/>
  <c r="C16" i="14"/>
  <c r="C17" i="14" s="1"/>
  <c r="L31" i="11"/>
  <c r="L32" i="11" s="1"/>
  <c r="L29" i="11"/>
  <c r="L28" i="11"/>
  <c r="L27" i="11"/>
  <c r="L26" i="11"/>
  <c r="L25" i="11"/>
  <c r="L24" i="11"/>
  <c r="L23" i="11"/>
  <c r="L22" i="11"/>
  <c r="L21" i="11"/>
  <c r="L20" i="11"/>
  <c r="L19" i="11"/>
  <c r="C22" i="11"/>
  <c r="C21" i="11"/>
  <c r="C20" i="11"/>
  <c r="C19" i="11"/>
  <c r="C28" i="11"/>
  <c r="C25" i="11"/>
  <c r="C29" i="11"/>
  <c r="C27" i="11"/>
  <c r="C24" i="11"/>
  <c r="C31" i="11"/>
  <c r="C32" i="11" s="1"/>
  <c r="C26" i="11"/>
  <c r="C23" i="11"/>
  <c r="I29" i="11"/>
  <c r="I28" i="11"/>
  <c r="I27" i="11"/>
  <c r="I26" i="11"/>
  <c r="I25" i="11"/>
  <c r="I24" i="11"/>
  <c r="I23" i="11"/>
  <c r="I31" i="11"/>
  <c r="I32" i="11" s="1"/>
  <c r="I22" i="11"/>
  <c r="I21" i="11"/>
  <c r="I20" i="11"/>
  <c r="I19" i="11"/>
  <c r="F31" i="11"/>
  <c r="F32" i="11" s="1"/>
  <c r="F22" i="11"/>
  <c r="F20" i="11"/>
  <c r="F21" i="11"/>
  <c r="F29" i="11"/>
  <c r="F28" i="11"/>
  <c r="F27" i="11"/>
  <c r="F26" i="11"/>
  <c r="F25" i="11"/>
  <c r="F24" i="11"/>
  <c r="F23" i="11"/>
  <c r="F19" i="11"/>
  <c r="C29" i="4"/>
  <c r="C28" i="4"/>
  <c r="C27" i="4"/>
  <c r="C26" i="4"/>
  <c r="C25" i="4"/>
  <c r="C24" i="4"/>
  <c r="C22" i="4"/>
  <c r="C21" i="4"/>
  <c r="C20" i="4"/>
  <c r="C19" i="4"/>
  <c r="C32" i="4"/>
  <c r="C23" i="4"/>
  <c r="L32" i="4"/>
  <c r="L29" i="4"/>
  <c r="L28" i="4"/>
  <c r="L27" i="4"/>
  <c r="L26" i="4"/>
  <c r="L25" i="4"/>
  <c r="L24" i="4"/>
  <c r="L23" i="4"/>
  <c r="L22" i="4"/>
  <c r="L21" i="4"/>
  <c r="L20" i="4"/>
  <c r="L19" i="4"/>
  <c r="F22" i="4"/>
  <c r="F21" i="4"/>
  <c r="F20" i="4"/>
  <c r="F19" i="4"/>
  <c r="F28" i="4"/>
  <c r="F25" i="4"/>
  <c r="F32" i="4"/>
  <c r="F29" i="4"/>
  <c r="F27" i="4"/>
  <c r="F24" i="4"/>
  <c r="F26" i="4"/>
  <c r="F23" i="4"/>
  <c r="I32" i="4"/>
  <c r="I22" i="4"/>
  <c r="I19" i="4"/>
  <c r="I20" i="4"/>
  <c r="I29" i="4"/>
  <c r="I28" i="4"/>
  <c r="I27" i="4"/>
  <c r="I26" i="4"/>
  <c r="I25" i="4"/>
  <c r="I24" i="4"/>
  <c r="I23" i="4"/>
  <c r="I21" i="4"/>
  <c r="C29" i="3"/>
  <c r="C28" i="3"/>
  <c r="C27" i="3"/>
  <c r="C26" i="3"/>
  <c r="C25" i="3"/>
  <c r="C24" i="3"/>
  <c r="C22" i="3"/>
  <c r="C21" i="3"/>
  <c r="C20" i="3"/>
  <c r="C19" i="3"/>
  <c r="C32" i="3"/>
  <c r="C23" i="3"/>
  <c r="L32" i="3"/>
  <c r="L29" i="3"/>
  <c r="L28" i="3"/>
  <c r="L27" i="3"/>
  <c r="L26" i="3"/>
  <c r="L25" i="3"/>
  <c r="L24" i="3"/>
  <c r="L23" i="3"/>
  <c r="L22" i="3"/>
  <c r="L21" i="3"/>
  <c r="L20" i="3"/>
  <c r="L19" i="3"/>
  <c r="F22" i="3"/>
  <c r="F21" i="3"/>
  <c r="F20" i="3"/>
  <c r="F19" i="3"/>
  <c r="F27" i="3"/>
  <c r="F24" i="3"/>
  <c r="F32" i="3"/>
  <c r="F28" i="3"/>
  <c r="F25" i="3"/>
  <c r="F23" i="3"/>
  <c r="F29" i="3"/>
  <c r="F26" i="3"/>
  <c r="I32" i="3"/>
  <c r="I22" i="3"/>
  <c r="I19" i="3"/>
  <c r="I20" i="3"/>
  <c r="I29" i="3"/>
  <c r="I28" i="3"/>
  <c r="I27" i="3"/>
  <c r="I26" i="3"/>
  <c r="I25" i="3"/>
  <c r="I24" i="3"/>
  <c r="I23" i="3"/>
  <c r="I21" i="3"/>
  <c r="I29" i="5"/>
  <c r="I28" i="5"/>
  <c r="I27" i="5"/>
  <c r="I26" i="5"/>
  <c r="I25" i="5"/>
  <c r="I24" i="5"/>
  <c r="I23" i="5"/>
  <c r="I31" i="5"/>
  <c r="I32" i="5" s="1"/>
  <c r="I22" i="5"/>
  <c r="I21" i="5"/>
  <c r="I20" i="5"/>
  <c r="I19" i="5"/>
  <c r="C29" i="5"/>
  <c r="C28" i="5"/>
  <c r="C27" i="5"/>
  <c r="C26" i="5"/>
  <c r="C25" i="5"/>
  <c r="C24" i="5"/>
  <c r="C22" i="5"/>
  <c r="C21" i="5"/>
  <c r="C20" i="5"/>
  <c r="C19" i="5"/>
  <c r="C31" i="5"/>
  <c r="C32" i="5" s="1"/>
  <c r="C23" i="5"/>
  <c r="F22" i="5"/>
  <c r="F21" i="5"/>
  <c r="F20" i="5"/>
  <c r="F19" i="5"/>
  <c r="F31" i="5"/>
  <c r="F32" i="5" s="1"/>
  <c r="F29" i="5"/>
  <c r="F28" i="5"/>
  <c r="F27" i="5"/>
  <c r="F26" i="5"/>
  <c r="F25" i="5"/>
  <c r="F24" i="5"/>
  <c r="F23" i="5"/>
  <c r="L31" i="5"/>
  <c r="L32" i="5" s="1"/>
  <c r="L29" i="5"/>
  <c r="L28" i="5"/>
  <c r="L27" i="5"/>
  <c r="L26" i="5"/>
  <c r="L25" i="5"/>
  <c r="L24" i="5"/>
  <c r="L23" i="5"/>
  <c r="L22" i="5"/>
  <c r="L21" i="5"/>
  <c r="L20" i="5"/>
  <c r="L19" i="5"/>
  <c r="F38" i="14" l="1"/>
  <c r="F39" i="14" s="1"/>
  <c r="F37" i="14"/>
  <c r="F36" i="14"/>
  <c r="F35" i="14"/>
  <c r="F34" i="14"/>
  <c r="C31" i="14"/>
  <c r="C32" i="14" s="1"/>
  <c r="C29" i="14"/>
  <c r="C28" i="14"/>
  <c r="C27" i="14"/>
  <c r="C26" i="14"/>
  <c r="C25" i="14"/>
  <c r="C24" i="14"/>
  <c r="C23" i="14"/>
  <c r="C22" i="14"/>
  <c r="C21" i="14"/>
  <c r="C20" i="14"/>
  <c r="C19" i="14"/>
  <c r="I37" i="14"/>
  <c r="I36" i="14"/>
  <c r="I35" i="14"/>
  <c r="I38" i="14"/>
  <c r="I39" i="14" s="1"/>
  <c r="B27" i="1" s="1"/>
  <c r="I34" i="14"/>
  <c r="L38" i="14"/>
  <c r="L39" i="14" s="1"/>
  <c r="L37" i="14"/>
  <c r="L36" i="14"/>
  <c r="L35" i="14"/>
  <c r="L34" i="14"/>
  <c r="I37" i="11"/>
  <c r="I36" i="11"/>
  <c r="I35" i="11"/>
  <c r="I34" i="11"/>
  <c r="I38" i="11"/>
  <c r="I39" i="11" s="1"/>
  <c r="B22" i="1" s="1"/>
  <c r="E22" i="1" s="1"/>
  <c r="C37" i="11"/>
  <c r="C35" i="11"/>
  <c r="C38" i="11"/>
  <c r="C39" i="11" s="1"/>
  <c r="B8" i="1" s="1"/>
  <c r="E8" i="1" s="1"/>
  <c r="C36" i="11"/>
  <c r="C34" i="11"/>
  <c r="L38" i="11"/>
  <c r="L39" i="11" s="1"/>
  <c r="B26" i="1" s="1"/>
  <c r="E26" i="1" s="1"/>
  <c r="L37" i="11"/>
  <c r="L36" i="11"/>
  <c r="L35" i="11"/>
  <c r="L34" i="11"/>
  <c r="F38" i="11"/>
  <c r="F39" i="11" s="1"/>
  <c r="B12" i="1" s="1"/>
  <c r="E12" i="1" s="1"/>
  <c r="F37" i="11"/>
  <c r="F36" i="11"/>
  <c r="F35" i="11"/>
  <c r="F34" i="11"/>
  <c r="C36" i="4"/>
  <c r="C34" i="4"/>
  <c r="C38" i="4"/>
  <c r="C39" i="4" s="1"/>
  <c r="B7" i="1" s="1"/>
  <c r="E7" i="1" s="1"/>
  <c r="C37" i="4"/>
  <c r="C35" i="4"/>
  <c r="L38" i="4"/>
  <c r="L39" i="4" s="1"/>
  <c r="B25" i="1" s="1"/>
  <c r="E25" i="1" s="1"/>
  <c r="L37" i="4"/>
  <c r="L36" i="4"/>
  <c r="L35" i="4"/>
  <c r="L34" i="4"/>
  <c r="I37" i="4"/>
  <c r="I36" i="4"/>
  <c r="I35" i="4"/>
  <c r="I34" i="4"/>
  <c r="I38" i="4"/>
  <c r="I39" i="4" s="1"/>
  <c r="B21" i="1" s="1"/>
  <c r="E21" i="1" s="1"/>
  <c r="F38" i="4"/>
  <c r="F39" i="4" s="1"/>
  <c r="B11" i="1" s="1"/>
  <c r="E11" i="1" s="1"/>
  <c r="F37" i="4"/>
  <c r="F36" i="4"/>
  <c r="F35" i="4"/>
  <c r="F34" i="4"/>
  <c r="F38" i="3"/>
  <c r="F39" i="3" s="1"/>
  <c r="F37" i="3"/>
  <c r="F36" i="3"/>
  <c r="F35" i="3"/>
  <c r="F34" i="3"/>
  <c r="C36" i="3"/>
  <c r="C35" i="3"/>
  <c r="C37" i="3"/>
  <c r="C38" i="3"/>
  <c r="C39" i="3" s="1"/>
  <c r="C34" i="3"/>
  <c r="I37" i="3"/>
  <c r="I36" i="3"/>
  <c r="I35" i="3"/>
  <c r="I34" i="3"/>
  <c r="I38" i="3"/>
  <c r="I39" i="3" s="1"/>
  <c r="L38" i="3"/>
  <c r="L39" i="3" s="1"/>
  <c r="L37" i="3"/>
  <c r="L36" i="3"/>
  <c r="L35" i="3"/>
  <c r="L34" i="3"/>
  <c r="I37" i="5"/>
  <c r="I36" i="5"/>
  <c r="I35" i="5"/>
  <c r="I34" i="5"/>
  <c r="I38" i="5"/>
  <c r="I39" i="5" s="1"/>
  <c r="B28" i="1" s="1"/>
  <c r="E28" i="1" s="1"/>
  <c r="C38" i="5"/>
  <c r="C39" i="5" s="1"/>
  <c r="B14" i="1" s="1"/>
  <c r="E14" i="1" s="1"/>
  <c r="C37" i="5"/>
  <c r="C36" i="5"/>
  <c r="C35" i="5"/>
  <c r="C34" i="5"/>
  <c r="L38" i="5"/>
  <c r="L39" i="5" s="1"/>
  <c r="B29" i="1" s="1"/>
  <c r="E29" i="1" s="1"/>
  <c r="L37" i="5"/>
  <c r="L36" i="5"/>
  <c r="L35" i="5"/>
  <c r="L34" i="5"/>
  <c r="F38" i="5"/>
  <c r="F39" i="5" s="1"/>
  <c r="B15" i="1" s="1"/>
  <c r="E15" i="1" s="1"/>
  <c r="F37" i="5"/>
  <c r="F36" i="5"/>
  <c r="F35" i="5"/>
  <c r="F34" i="5"/>
  <c r="B23" i="1" l="1"/>
  <c r="E23" i="1" s="1"/>
  <c r="B24" i="1"/>
  <c r="B19" i="1"/>
  <c r="E19" i="1" s="1"/>
  <c r="B20" i="1"/>
  <c r="B9" i="1"/>
  <c r="E9" i="1" s="1"/>
  <c r="B10" i="1"/>
  <c r="B5" i="1"/>
  <c r="E5" i="1" s="1"/>
  <c r="B6" i="1"/>
  <c r="E27" i="1"/>
  <c r="G27" i="1" s="1"/>
  <c r="D27" i="1"/>
  <c r="B14" i="2" s="1"/>
  <c r="C38" i="14"/>
  <c r="C39" i="14" s="1"/>
  <c r="B13" i="1" s="1"/>
  <c r="C36" i="14"/>
  <c r="C35" i="14"/>
  <c r="C37" i="14"/>
  <c r="C34" i="14"/>
  <c r="E24" i="1" l="1"/>
  <c r="G24" i="1" s="1"/>
  <c r="D24" i="1"/>
  <c r="B13" i="2" s="1"/>
  <c r="D20" i="1"/>
  <c r="B10" i="2" s="1"/>
  <c r="E20" i="1"/>
  <c r="G20" i="1" s="1"/>
  <c r="D10" i="1"/>
  <c r="B5" i="2" s="1"/>
  <c r="E10" i="1"/>
  <c r="G10" i="1" s="1"/>
  <c r="D6" i="1"/>
  <c r="B3" i="2" s="1"/>
  <c r="E6" i="1"/>
  <c r="G6" i="1" s="1"/>
  <c r="D13" i="1"/>
  <c r="B6" i="2" s="1"/>
  <c r="E13" i="1"/>
  <c r="G13" i="1" s="1"/>
  <c r="F36" i="8"/>
  <c r="C36" i="8"/>
  <c r="F15" i="8"/>
  <c r="F13" i="8"/>
  <c r="C13" i="8"/>
  <c r="G7" i="8"/>
  <c r="D7" i="8"/>
  <c r="G6" i="8"/>
  <c r="G8" i="8" s="1"/>
  <c r="D6" i="8"/>
  <c r="D8" i="8" s="1"/>
  <c r="I36" i="12"/>
  <c r="F36" i="12"/>
  <c r="I24" i="12"/>
  <c r="I23" i="12"/>
  <c r="I29" i="12" s="1"/>
  <c r="F22" i="12"/>
  <c r="I22" i="12" s="1"/>
  <c r="I20" i="12"/>
  <c r="F20" i="12"/>
  <c r="J6" i="12"/>
  <c r="J8" i="12" s="1"/>
  <c r="G6" i="12"/>
  <c r="D6" i="12"/>
  <c r="J17" i="13"/>
  <c r="G17" i="13"/>
  <c r="J16" i="13"/>
  <c r="G16" i="13"/>
  <c r="J15" i="13"/>
  <c r="G15" i="13"/>
  <c r="J13" i="13"/>
  <c r="K13" i="13" s="1"/>
  <c r="G13" i="13"/>
  <c r="H7" i="13"/>
  <c r="H8" i="13" s="1"/>
  <c r="K6" i="13"/>
  <c r="K7" i="13" s="1"/>
  <c r="K8" i="13" s="1"/>
  <c r="H6" i="13"/>
  <c r="E6" i="13"/>
  <c r="E7" i="13" s="1"/>
  <c r="E8" i="13" s="1"/>
  <c r="C25" i="2" l="1"/>
  <c r="D8" i="12"/>
  <c r="D12" i="12" s="1"/>
  <c r="G8" i="12"/>
  <c r="G11" i="12" s="1"/>
  <c r="H13" i="13"/>
  <c r="H15" i="13"/>
  <c r="H17" i="13"/>
  <c r="G13" i="8"/>
  <c r="G14" i="8" s="1"/>
  <c r="G12" i="8"/>
  <c r="G10" i="8"/>
  <c r="G11" i="8"/>
  <c r="D12" i="8"/>
  <c r="D10" i="8"/>
  <c r="D11" i="8"/>
  <c r="D13" i="8"/>
  <c r="D10" i="12"/>
  <c r="D11" i="12"/>
  <c r="G10" i="12"/>
  <c r="J12" i="12"/>
  <c r="J11" i="12"/>
  <c r="J10" i="12"/>
  <c r="E23" i="13"/>
  <c r="E21" i="13"/>
  <c r="E15" i="13"/>
  <c r="E13" i="13"/>
  <c r="E11" i="13"/>
  <c r="E18" i="13"/>
  <c r="E19" i="13"/>
  <c r="E17" i="13"/>
  <c r="E20" i="13"/>
  <c r="E16" i="13"/>
  <c r="E14" i="13"/>
  <c r="E12" i="13"/>
  <c r="K19" i="13"/>
  <c r="K14" i="13"/>
  <c r="K12" i="13"/>
  <c r="K11" i="13"/>
  <c r="K20" i="13"/>
  <c r="K21" i="13"/>
  <c r="K18" i="13"/>
  <c r="K16" i="13"/>
  <c r="H18" i="13"/>
  <c r="H11" i="13"/>
  <c r="H16" i="13"/>
  <c r="H19" i="13"/>
  <c r="H20" i="13"/>
  <c r="H14" i="13"/>
  <c r="H12" i="13"/>
  <c r="H21" i="13"/>
  <c r="K15" i="13"/>
  <c r="K17" i="13"/>
  <c r="H22" i="13"/>
  <c r="H23" i="13" s="1"/>
  <c r="K22" i="13"/>
  <c r="K23" i="13" s="1"/>
  <c r="G12" i="12" l="1"/>
  <c r="D15" i="8"/>
  <c r="G15" i="8"/>
  <c r="G16" i="8" s="1"/>
  <c r="G15" i="12"/>
  <c r="G16" i="12" s="1"/>
  <c r="D15" i="12"/>
  <c r="D16" i="12"/>
  <c r="J15" i="12"/>
  <c r="J16" i="12"/>
  <c r="K27" i="13"/>
  <c r="K28" i="13"/>
  <c r="K25" i="13"/>
  <c r="K30" i="13"/>
  <c r="B9" i="7" s="1"/>
  <c r="K26" i="13"/>
  <c r="H26" i="13"/>
  <c r="H30" i="13"/>
  <c r="B8" i="7" s="1"/>
  <c r="H27" i="13"/>
  <c r="H28" i="13"/>
  <c r="H25" i="13"/>
  <c r="E25" i="13"/>
  <c r="E26" i="13"/>
  <c r="E27" i="13"/>
  <c r="E30" i="13"/>
  <c r="B7" i="7" s="1"/>
  <c r="E28" i="13"/>
  <c r="G28" i="8" l="1"/>
  <c r="G26" i="8"/>
  <c r="G24" i="8"/>
  <c r="G22" i="8"/>
  <c r="G20" i="8"/>
  <c r="G27" i="8"/>
  <c r="G25" i="8"/>
  <c r="G23" i="8"/>
  <c r="G21" i="8"/>
  <c r="G19" i="8"/>
  <c r="G18" i="8"/>
  <c r="D27" i="8"/>
  <c r="D25" i="8"/>
  <c r="D23" i="8"/>
  <c r="D21" i="8"/>
  <c r="D19" i="8"/>
  <c r="D18" i="8"/>
  <c r="D28" i="8"/>
  <c r="D26" i="8"/>
  <c r="D24" i="8"/>
  <c r="D22" i="8"/>
  <c r="D20" i="8"/>
  <c r="G26" i="12"/>
  <c r="G18" i="12"/>
  <c r="G27" i="12"/>
  <c r="G28" i="12"/>
  <c r="G22" i="12"/>
  <c r="G21" i="12"/>
  <c r="G20" i="12"/>
  <c r="G19" i="12"/>
  <c r="G25" i="12"/>
  <c r="G23" i="12"/>
  <c r="G24" i="12"/>
  <c r="G29" i="12"/>
  <c r="G30" i="12" s="1"/>
  <c r="D28" i="12"/>
  <c r="D23" i="12"/>
  <c r="D21" i="12"/>
  <c r="D19" i="12"/>
  <c r="D22" i="12"/>
  <c r="D20" i="12"/>
  <c r="D26" i="12"/>
  <c r="D25" i="12"/>
  <c r="D18" i="12"/>
  <c r="D27" i="12"/>
  <c r="D24" i="12"/>
  <c r="D29" i="12"/>
  <c r="D30" i="12" s="1"/>
  <c r="J26" i="12"/>
  <c r="J18" i="12"/>
  <c r="J27" i="12"/>
  <c r="J28" i="12"/>
  <c r="J21" i="12"/>
  <c r="J19" i="12"/>
  <c r="J25" i="12"/>
  <c r="J23" i="12"/>
  <c r="J20" i="12"/>
  <c r="J24" i="12"/>
  <c r="J22" i="12"/>
  <c r="J29" i="12"/>
  <c r="J30" i="12" s="1"/>
  <c r="G29" i="1"/>
  <c r="D29" i="1"/>
  <c r="G28" i="1"/>
  <c r="D28" i="1"/>
  <c r="G26" i="1"/>
  <c r="D26" i="1"/>
  <c r="G25" i="1"/>
  <c r="D25" i="1"/>
  <c r="G22" i="1"/>
  <c r="D22" i="1"/>
  <c r="G21" i="1"/>
  <c r="D21" i="1"/>
  <c r="G15" i="1"/>
  <c r="D15" i="1"/>
  <c r="G14" i="1"/>
  <c r="D14" i="1"/>
  <c r="G12" i="1"/>
  <c r="D12" i="1"/>
  <c r="G11" i="1"/>
  <c r="D11" i="1"/>
  <c r="G8" i="1"/>
  <c r="D8" i="1"/>
  <c r="G7" i="1"/>
  <c r="D7" i="1"/>
  <c r="G4" i="1"/>
  <c r="D4" i="1"/>
  <c r="B11" i="2" l="1"/>
  <c r="D36" i="8"/>
  <c r="D37" i="8"/>
  <c r="B10" i="7" s="1"/>
  <c r="D10" i="7" s="1"/>
  <c r="B21" i="2" s="1"/>
  <c r="D32" i="8"/>
  <c r="G32" i="8"/>
  <c r="G36" i="8"/>
  <c r="G37" i="8" s="1"/>
  <c r="B11" i="7" s="1"/>
  <c r="D11" i="7" s="1"/>
  <c r="B22" i="2" s="1"/>
  <c r="D32" i="12"/>
  <c r="D36" i="12"/>
  <c r="D37" i="12" s="1"/>
  <c r="B4" i="7" s="1"/>
  <c r="D4" i="7" s="1"/>
  <c r="B19" i="2" s="1"/>
  <c r="J36" i="12"/>
  <c r="J37" i="12" s="1"/>
  <c r="B6" i="7" s="1"/>
  <c r="D6" i="7" s="1"/>
  <c r="G36" i="12"/>
  <c r="G37" i="12" s="1"/>
  <c r="B5" i="7" s="1"/>
  <c r="D5" i="7" s="1"/>
  <c r="G32" i="12"/>
  <c r="G23" i="1" l="1"/>
  <c r="D23" i="1"/>
  <c r="B12" i="2" s="1"/>
  <c r="G9" i="1"/>
  <c r="D9" i="1"/>
  <c r="B4" i="2" s="1"/>
  <c r="G5" i="1"/>
  <c r="D5" i="1"/>
  <c r="B2" i="2" s="1"/>
  <c r="D7" i="7"/>
  <c r="B20" i="2" s="1"/>
  <c r="D8" i="7"/>
  <c r="D9" i="7"/>
  <c r="B7" i="2" l="1"/>
  <c r="B25" i="2"/>
  <c r="B23" i="2"/>
  <c r="G19" i="1"/>
  <c r="D19" i="1"/>
  <c r="B9" i="2" s="1"/>
  <c r="B15" i="2" s="1"/>
  <c r="B17" i="2" l="1"/>
  <c r="B27" i="2" s="1"/>
</calcChain>
</file>

<file path=xl/sharedStrings.xml><?xml version="1.0" encoding="utf-8"?>
<sst xmlns="http://schemas.openxmlformats.org/spreadsheetml/2006/main" count="394" uniqueCount="121">
  <si>
    <t>Naam Aanbieder:</t>
  </si>
  <si>
    <t>Kostprijs Administratief</t>
  </si>
  <si>
    <t>Marge %</t>
  </si>
  <si>
    <t>Omreken factor</t>
  </si>
  <si>
    <t>VOORBEELD</t>
  </si>
  <si>
    <t>Kostprijs Technisch</t>
  </si>
  <si>
    <t>Technisch</t>
  </si>
  <si>
    <t>Gewogen gemiddelde omreken factor</t>
  </si>
  <si>
    <t>Weging</t>
  </si>
  <si>
    <t>SVP invullen</t>
  </si>
  <si>
    <t>Salaris</t>
  </si>
  <si>
    <t>Bruto uursalaris</t>
  </si>
  <si>
    <t>Reserveringen</t>
  </si>
  <si>
    <t>Feestdagen</t>
  </si>
  <si>
    <t>Vakantiedagen</t>
  </si>
  <si>
    <t>Kort verzuim / buitengewoon verlof</t>
  </si>
  <si>
    <t>Werkgeverslasten</t>
  </si>
  <si>
    <t>Ziektewet</t>
  </si>
  <si>
    <t>Stichting Sociaal fonds uitzendbranche (SFU)</t>
  </si>
  <si>
    <t>Premie aanvulling ziektewet (AZW)</t>
  </si>
  <si>
    <t>Zorgverzekeringswet (ZVW)</t>
  </si>
  <si>
    <t>Pensioen reservering</t>
  </si>
  <si>
    <t>Scholing reservering</t>
  </si>
  <si>
    <t>Additionele werkgeverslasten</t>
  </si>
  <si>
    <t>Transitievergoeding</t>
  </si>
  <si>
    <t>Specificeren</t>
  </si>
  <si>
    <t>Toelichting:</t>
  </si>
  <si>
    <t>Administratief v totaal</t>
  </si>
  <si>
    <t>Risicogroep Uitzendbedrijven I- Administratief</t>
  </si>
  <si>
    <t>Risicogroep Uitzendbedrijven II - Technisch</t>
  </si>
  <si>
    <t>AOF incl. kinderopvang</t>
  </si>
  <si>
    <t xml:space="preserve">Overeenkomst Fase A - reguliere uren </t>
  </si>
  <si>
    <t xml:space="preserve">Overeenkomst Fase A - toeslaguren incl. vakantiereservering </t>
  </si>
  <si>
    <t>Bepaalde tijd ovk. Fase B - reguliere uren</t>
  </si>
  <si>
    <t xml:space="preserve">Bepaalde tijd ovk. Fase B - toeslaguren incl. vakantiereservering </t>
  </si>
  <si>
    <t>Bepaalde tijd ovk. Fase B - overuren</t>
  </si>
  <si>
    <t>Overeenkomst Fase A  - vakantiekrachten</t>
  </si>
  <si>
    <t>Overeenkomst Fase A  - vakantiekrachten toeslag en overuren</t>
  </si>
  <si>
    <t>Overeenkomst Fase A - overuren</t>
  </si>
  <si>
    <t>Gemiddeld gewogen omrekenfactor uitzenden</t>
  </si>
  <si>
    <t>Gemiddeld gewogen omrekenfactor uitzenden en payroll</t>
  </si>
  <si>
    <t>Gemiddeld gewogen omrekenfactor payroll</t>
  </si>
  <si>
    <t xml:space="preserve">Weging Risicogroep uitzendbedrijven I- Administratief Tariefsoort  </t>
  </si>
  <si>
    <t xml:space="preserve">Weging Risicogroep uitzendbedrijven II - Technisch Tariefsoort </t>
  </si>
  <si>
    <t>Overeenkomsten payroll</t>
  </si>
  <si>
    <t>Weging overeenkomsten payroll</t>
  </si>
  <si>
    <t>Fase A</t>
  </si>
  <si>
    <t>Fase B</t>
  </si>
  <si>
    <t>reguliere uren</t>
  </si>
  <si>
    <t>Toeslag/overuren</t>
  </si>
  <si>
    <t>Kostprijs</t>
  </si>
  <si>
    <t xml:space="preserve">WGA </t>
  </si>
  <si>
    <t>Overeenkomst Fase A-  overuren</t>
  </si>
  <si>
    <t>Uitzenden</t>
  </si>
  <si>
    <t>Payroll</t>
  </si>
  <si>
    <t xml:space="preserve">Contract Reguliere uren </t>
  </si>
  <si>
    <t xml:space="preserve">Contract Toeslaguren </t>
  </si>
  <si>
    <t xml:space="preserve">Contract Overuren </t>
  </si>
  <si>
    <t>WW - PWAWW</t>
  </si>
  <si>
    <t>Premie AWF</t>
  </si>
  <si>
    <t>Pensioen reservering ABP</t>
  </si>
  <si>
    <t>NB 3: in cel B1 dient u de bedrijfsnaam van de organisatie in te vullen.</t>
  </si>
  <si>
    <t>N.B. 1 Jaarlijks worden per 1 januari, eenmalig de kostprijzen aangepast, na goedkeuring van Opdrachtgever.</t>
  </si>
  <si>
    <t>Overeenkomst reguliere uren  declarabel</t>
  </si>
  <si>
    <t xml:space="preserve">Overeenkomst toeslaguren declarabel </t>
  </si>
  <si>
    <t xml:space="preserve">Overeenkomst overuren declarabel </t>
  </si>
  <si>
    <t xml:space="preserve">Loonsomfactoren declarabele uren  </t>
  </si>
  <si>
    <t>Er kunnen geen rechten ontleend worden aan de verstrekte gegevens.</t>
  </si>
  <si>
    <t>Urensoorten</t>
  </si>
  <si>
    <t>Overeenkomst  Declarabele reguliere uren</t>
  </si>
  <si>
    <t>Overeenkomst  Declarabele overuren</t>
  </si>
  <si>
    <t>Overeenkomst Contract reguliere uren</t>
  </si>
  <si>
    <t>Overeenkomst Contract overuren</t>
  </si>
  <si>
    <t>Overeenkomst Contract AOW reguliere uren</t>
  </si>
  <si>
    <t xml:space="preserve">Overeenkomst  Declarabele AOW reguliere uren </t>
  </si>
  <si>
    <t>AOW Contracturen</t>
  </si>
  <si>
    <t>AOW Declarabele uren</t>
  </si>
  <si>
    <t xml:space="preserve">Overeenkomst Fase A - AOW gerechtigde uren </t>
  </si>
  <si>
    <t>Functies van loonschaal t/m 8</t>
  </si>
  <si>
    <t>Functies van loonschaal 9 en hoger</t>
  </si>
  <si>
    <t>Overeenkomst  
(Fase A)</t>
  </si>
  <si>
    <t>Bepaalde tijd contract 
(Fase B)</t>
  </si>
  <si>
    <t>Overeenkomst 
(Fase A)</t>
  </si>
  <si>
    <t>Premie WW -SPAWW</t>
  </si>
  <si>
    <t>WGA totaal</t>
  </si>
  <si>
    <t>Loonsomfactor reguliere uren</t>
  </si>
  <si>
    <t>NB 2:Uitleg invullen sheet: alle reserveringen moeten worden ingevuld in de blauwe niet beveiligde cellen. De reserveringen worden automatisch doorberekend en komen als totale loonsomfactor in het sheet te staan. In het donkergrijze blok 3 'Additionele werkgeverslasten' kunnen bedrijfspecifieke omschrijvingen opgenomen worden. Tijdens de duur van het contract wordt Blok 3; Additionele werkgeverslasten niet meer aangepast.</t>
  </si>
  <si>
    <t>NB 4: Indien er een bepaalde reservering niet van toepassing is, blijft de cel blauw, dat heeft verder geen gevolg.</t>
  </si>
  <si>
    <t>Toeslaguren Overeenkomst  
(Fase A)</t>
  </si>
  <si>
    <t>Toeslaguren Overeenkomst 
(Fase A)</t>
  </si>
  <si>
    <t>Toeslaguren Bepaalde tijd contract 
(Fase B)</t>
  </si>
  <si>
    <t>Loonsomfactor toeslaguren</t>
  </si>
  <si>
    <t>Overuren
Overeenkomst  
(Fase A)</t>
  </si>
  <si>
    <t>Overuren
Bepaalde tijd contract 
(Fase B)</t>
  </si>
  <si>
    <t>Overuren
Overeenkomst 
(Fase A)</t>
  </si>
  <si>
    <t>Loonsomfactor overuren</t>
  </si>
  <si>
    <t>AOW gerechtigden Overeenkomst  
(Fase A)</t>
  </si>
  <si>
    <t>AOW Gerechtigden
Overeenkomst 
(Fase A)</t>
  </si>
  <si>
    <t>Loonsomfactor AOW gerechtigden</t>
  </si>
  <si>
    <t>Over/toeslaguren
(Fase A)</t>
  </si>
  <si>
    <t>Over/toeslaguren 
(Fase A)</t>
  </si>
  <si>
    <t>Overeenkomst Fase A - AOW gerechtigden</t>
  </si>
  <si>
    <t>AOW gerechtigden
Over/toeslaguren 
(Fase A)</t>
  </si>
  <si>
    <r>
      <t xml:space="preserve">Risicogroep uitzendbedrijven I- </t>
    </r>
    <r>
      <rPr>
        <b/>
        <u/>
        <sz val="11"/>
        <color indexed="8"/>
        <rFont val="Arial"/>
        <family val="2"/>
      </rPr>
      <t xml:space="preserve">Administratief </t>
    </r>
    <r>
      <rPr>
        <b/>
        <sz val="11"/>
        <color indexed="8"/>
        <rFont val="Arial"/>
        <family val="2"/>
      </rPr>
      <t xml:space="preserve">Tariefsoort  </t>
    </r>
  </si>
  <si>
    <r>
      <t xml:space="preserve">Risicogroep uitzendbedrijven I- </t>
    </r>
    <r>
      <rPr>
        <b/>
        <u/>
        <sz val="11"/>
        <color indexed="8"/>
        <rFont val="Arial"/>
        <family val="2"/>
      </rPr>
      <t xml:space="preserve">Administratief </t>
    </r>
    <r>
      <rPr>
        <b/>
        <sz val="11"/>
        <color indexed="8"/>
        <rFont val="Arial"/>
        <family val="2"/>
      </rPr>
      <t xml:space="preserve">Tariefsoort </t>
    </r>
  </si>
  <si>
    <r>
      <t xml:space="preserve">Risicogroep uitzendbedrijven II - </t>
    </r>
    <r>
      <rPr>
        <b/>
        <u/>
        <sz val="11"/>
        <rFont val="Arial"/>
        <family val="2"/>
      </rPr>
      <t xml:space="preserve">Technisch  </t>
    </r>
    <r>
      <rPr>
        <b/>
        <sz val="11"/>
        <rFont val="Arial"/>
        <family val="2"/>
      </rPr>
      <t>Tariefsoort</t>
    </r>
  </si>
  <si>
    <r>
      <t xml:space="preserve">Reservering IKB </t>
    </r>
    <r>
      <rPr>
        <sz val="11"/>
        <rFont val="Arial"/>
        <family val="2"/>
      </rPr>
      <t>(Individueel Keuze Budget; 8% vakantietoeslag, 1,5% levensloopregeling en 7,55% eindejaarsuitkering)</t>
    </r>
  </si>
  <si>
    <r>
      <t xml:space="preserve">NB 2:Uitleg invullen sheet: </t>
    </r>
    <r>
      <rPr>
        <b/>
        <i/>
        <sz val="11"/>
        <color rgb="FFFF0000"/>
        <rFont val="Arial"/>
        <family val="2"/>
      </rPr>
      <t>alle reserveringen moeten worden ingevuld in de blauwe niet beveiligde cellen.</t>
    </r>
    <r>
      <rPr>
        <i/>
        <sz val="11"/>
        <color rgb="FFFF0000"/>
        <rFont val="Arial"/>
        <family val="2"/>
      </rPr>
      <t xml:space="preserve"> De reserveringen worden automatisch doorberekend en komen als totale loonsomfactor in het sheet te staan. In het donkergrijze blok 3 'Additionele werkgeverslasten' kunnen bedrijfspecifieke omschrijvingen opgenomen worden. Tijdens de duur van het contract wordt Blok 3; Additionele werkgeverslasten niet meer aangepast.</t>
    </r>
  </si>
  <si>
    <r>
      <t xml:space="preserve">Risicogroep uitzendbedrijven II - </t>
    </r>
    <r>
      <rPr>
        <b/>
        <u/>
        <sz val="11"/>
        <rFont val="Arial"/>
        <family val="2"/>
      </rPr>
      <t xml:space="preserve">Technisch  </t>
    </r>
    <r>
      <rPr>
        <b/>
        <sz val="11"/>
        <rFont val="Arial"/>
        <family val="2"/>
      </rPr>
      <t xml:space="preserve">Tariefsoort </t>
    </r>
  </si>
  <si>
    <t>Overeenkomst Fase A - reguliere uren - Voorkeurskandidaten</t>
  </si>
  <si>
    <t>Bepaalde tijd ovk. Fase B - reguliere uren - Voorkeurskandidaat</t>
  </si>
  <si>
    <t>Overeenkomst Fase A - reguliere uren - Voorkeurskandidaat</t>
  </si>
  <si>
    <t>Toelichting: Indien er in B27 geen factor komt te staan, dan is het belangrijk om het tabblad Omrekenfactoren na te kijken of daar handmatig de loonsom van alle verschillende urensoorten en fases ingevuld zijn.  Indien er geen reële factor in kolom B komt te staan, kan de inschrijver niet beoordeeld worden.</t>
  </si>
  <si>
    <t xml:space="preserve">N.B.1: U dient de kostprijs/loonsomfactor en marge in te vullen. U dient alle blauwe cellen in te vullen.
U dient de bureaumarge in de blauwe cellen in te vullen, format rekent de kostprijs/loonsomfactor en bureaumarge om naar de omrekenfactor. Deze factoren worden automatisch doorgezet naar het tabblad "Gemiddelde gewogen omrekenfactor. De inhuur betreft de functies van loonschaal t/m 8, zie voor de exacte weging de corresponderende cellen in tabblad "Gemiddeld gewogen omrekenfactor". Omrekenfactor voor schaal 9 of hoger worden niet meegewogen.
N.B.2: Alleen tabblad "Omrekenfactor" en tabbladen  "Kostprijs (KP)" invullen.
N.B. 3: Er mag geen marge op de over en toeslaguren worden doorberekend, dus deze cel kan niet worden ingevuld, deze is beveiligd.
NB 4: Gespecificeerde Kostprijsopbouw (gedetailleerde open kostencalculatie) dient ingevuld te worden bij de tabbladen "KP).
NB 5: Inschrijver dient naam bovenin te vermelden.
N.B.6: Dit Prijzenblad is de basis voor de uitvraag van kostprijswijzigingen. De tabbladen "KP" kunnen jaarlijks voor 1 januari ingediend worden ter beoordeling en dienen schriftelijk te worden geodgekeurd. De eerstvolgende mogelijkheid is aanpassing vanaf 1-1-2025.
</t>
  </si>
  <si>
    <t>Overeenkomst Contract toeslaguren</t>
  </si>
  <si>
    <t>Overeenkomst  Declarabele toeslaguren</t>
  </si>
  <si>
    <t xml:space="preserve">Loonsomfactor contracturen </t>
  </si>
  <si>
    <t>Loonsomfactoren payroll AOW uren</t>
  </si>
  <si>
    <t xml:space="preserve">N.B. 1 De ingevulde percentages zijn de officiële percentages van de ABU CAO. Deze zullen worden gehanteerd gedurende de contractperiode. Per ingangsdatum van het contract zullen deze worden aangepast aan de officiële, door de ABU gepubliceerde, percentages, denk hierbij aan scholingsreservering, kort verzuim, feestdagen, vakantiedagen etc. </t>
  </si>
  <si>
    <t>Loonsomfactor vakantiekrachten uren</t>
  </si>
  <si>
    <r>
      <t>N.B.1: U dient de kostprijs/loonsomfactor en marge in te vullen. U dient alle blauwe cellen in te vullen.
U dient de bureaumarge in de blauwe cellen in te vullen, format rekent de kostprijs/loonsomfactor en bureaumarge om naar de omrekenfactor. Deze factoren worden automatisch doorgezet naar het tabblad "Gemiddelde gewogen omrekenfactor. N.B.2: Alleen tabblad "Omrekenfactor" en tabbladen  "Kostprijs (KP)" invullen.
N.B. 3: Er mag geen marge op de over en toeslaguren worden doorberekend, dus deze cel kan niet worden ingevuld, deze is beveiligd.</t>
    </r>
    <r>
      <rPr>
        <i/>
        <sz val="11"/>
        <rFont val="Arial"/>
        <family val="2"/>
      </rPr>
      <t xml:space="preserve">
</t>
    </r>
    <r>
      <rPr>
        <i/>
        <sz val="11"/>
        <color rgb="FFFF0000"/>
        <rFont val="Arial"/>
        <family val="2"/>
      </rPr>
      <t xml:space="preserve">NB 4: Gespecificeerde Kostprijsopbouw (gedetailleerde open kostencalculatie) dient ingevuld te worden bij de tabbladen "KP). Indien er naderhand andere urenstoorten van toepassing zijn, dienen deze gedurende contractperiode aangeleverd te worden.
NB 5: Inschrijver dient naam bovenin te vermelden.
N.B.6: Dit Prijzenblad is de basis voor de uitvraag van kostprijswijzigingen. De tabbladen "KP" kunnen jaarlijks eenmalig op 1 januari aangepast te worden, na goedkeuring van Opdrachtgever. De eerstvolgende mogelijkheid is aanpassing vanaf 1-1-2025.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</si>
</sst>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0000"/>
    <numFmt numFmtId="165" formatCode="0.000"/>
    <numFmt numFmtId="166" formatCode="0.00000"/>
  </numFmts>
  <fonts count="25" x14ac:knownFonts="1">
    <font>
      <sz val="11"/>
      <color theme="1"/>
      <name val="Calibri"/>
      <family val="2"/>
      <scheme val="minor"/>
    </font>
    <font>
      <sz val="11"/>
      <color theme="1"/>
      <name val="Calibri"/>
      <family val="2"/>
      <scheme val="minor"/>
    </font>
    <font>
      <sz val="11"/>
      <color indexed="8"/>
      <name val="Calibri"/>
      <family val="2"/>
      <scheme val="minor"/>
    </font>
    <font>
      <sz val="11"/>
      <name val="Calibri"/>
      <family val="2"/>
      <scheme val="minor"/>
    </font>
    <font>
      <i/>
      <sz val="11"/>
      <color indexed="8"/>
      <name val="Calibri"/>
      <family val="2"/>
      <scheme val="minor"/>
    </font>
    <font>
      <sz val="11"/>
      <name val="Arial"/>
      <family val="2"/>
    </font>
    <font>
      <i/>
      <sz val="10"/>
      <color theme="1"/>
      <name val="Arial"/>
      <family val="2"/>
    </font>
    <font>
      <b/>
      <sz val="11"/>
      <color indexed="8"/>
      <name val="Arial"/>
      <family val="2"/>
    </font>
    <font>
      <b/>
      <u/>
      <sz val="11"/>
      <color indexed="8"/>
      <name val="Arial"/>
      <family val="2"/>
    </font>
    <font>
      <b/>
      <sz val="11"/>
      <name val="Arial"/>
      <family val="2"/>
    </font>
    <font>
      <sz val="11"/>
      <color indexed="60"/>
      <name val="Arial"/>
      <family val="2"/>
    </font>
    <font>
      <sz val="11"/>
      <color indexed="8"/>
      <name val="Arial"/>
      <family val="2"/>
    </font>
    <font>
      <i/>
      <sz val="11"/>
      <name val="Arial"/>
      <family val="2"/>
    </font>
    <font>
      <b/>
      <u/>
      <sz val="11"/>
      <name val="Arial"/>
      <family val="2"/>
    </font>
    <font>
      <b/>
      <i/>
      <sz val="11"/>
      <color rgb="FFFF0000"/>
      <name val="Arial"/>
      <family val="2"/>
    </font>
    <font>
      <i/>
      <sz val="11"/>
      <color theme="1"/>
      <name val="Arial"/>
      <family val="2"/>
    </font>
    <font>
      <sz val="11"/>
      <color rgb="FFFF0000"/>
      <name val="Arial"/>
      <family val="2"/>
    </font>
    <font>
      <sz val="11"/>
      <color theme="1"/>
      <name val="Arial"/>
      <family val="2"/>
    </font>
    <font>
      <b/>
      <sz val="11"/>
      <color rgb="FFFF0000"/>
      <name val="Arial"/>
      <family val="2"/>
    </font>
    <font>
      <b/>
      <sz val="11"/>
      <color indexed="62"/>
      <name val="Arial"/>
      <family val="2"/>
    </font>
    <font>
      <i/>
      <sz val="10"/>
      <color rgb="FFFF0000"/>
      <name val="Arial"/>
      <family val="2"/>
    </font>
    <font>
      <i/>
      <sz val="11"/>
      <color rgb="FFFF0000"/>
      <name val="Arial"/>
      <family val="2"/>
    </font>
    <font>
      <i/>
      <sz val="11"/>
      <color indexed="8"/>
      <name val="Arial"/>
      <family val="2"/>
    </font>
    <font>
      <sz val="11"/>
      <color theme="1" tint="0.14999847407452621"/>
      <name val="Arial"/>
      <family val="2"/>
    </font>
    <font>
      <b/>
      <sz val="11"/>
      <color indexed="9"/>
      <name val="Arial"/>
      <family val="2"/>
    </font>
  </fonts>
  <fills count="11">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3"/>
        <bgColor indexed="64"/>
      </patternFill>
    </fill>
    <fill>
      <patternFill patternType="solid">
        <fgColor indexed="55"/>
        <bgColor indexed="64"/>
      </patternFill>
    </fill>
    <fill>
      <patternFill patternType="solid">
        <fgColor rgb="FF92D050"/>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8"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bottom style="thin">
        <color indexed="23"/>
      </bottom>
      <diagonal/>
    </border>
    <border>
      <left style="thin">
        <color indexed="23"/>
      </left>
      <right/>
      <top style="thin">
        <color indexed="23"/>
      </top>
      <bottom style="thin">
        <color indexed="2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9"/>
      </left>
      <right/>
      <top style="thin">
        <color indexed="9"/>
      </top>
      <bottom style="thin">
        <color indexed="9"/>
      </bottom>
      <diagonal/>
    </border>
    <border>
      <left/>
      <right/>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9"/>
      </bottom>
      <diagonal/>
    </border>
    <border>
      <left/>
      <right style="thin">
        <color indexed="9"/>
      </right>
      <top/>
      <bottom/>
      <diagonal/>
    </border>
    <border>
      <left style="thin">
        <color indexed="9"/>
      </left>
      <right/>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double">
        <color indexed="64"/>
      </bottom>
      <diagonal/>
    </border>
    <border>
      <left style="thin">
        <color indexed="9"/>
      </left>
      <right style="thin">
        <color indexed="9"/>
      </right>
      <top style="thin">
        <color indexed="9"/>
      </top>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thin">
        <color indexed="64"/>
      </bottom>
      <diagonal/>
    </border>
    <border>
      <left style="thin">
        <color indexed="9"/>
      </left>
      <right style="thin">
        <color indexed="9"/>
      </right>
      <top/>
      <bottom style="double">
        <color indexed="64"/>
      </bottom>
      <diagonal/>
    </border>
    <border>
      <left style="thin">
        <color indexed="9"/>
      </left>
      <right style="thin">
        <color indexed="9"/>
      </right>
      <top/>
      <bottom/>
      <diagonal/>
    </border>
    <border>
      <left/>
      <right style="thin">
        <color indexed="23"/>
      </right>
      <top style="thin">
        <color indexed="23"/>
      </top>
      <bottom style="thin">
        <color indexed="23"/>
      </bottom>
      <diagonal/>
    </border>
    <border>
      <left/>
      <right style="thin">
        <color indexed="9"/>
      </right>
      <top/>
      <bottom style="thin">
        <color indexed="9"/>
      </bottom>
      <diagonal/>
    </border>
    <border>
      <left style="thin">
        <color indexed="9"/>
      </left>
      <right/>
      <top/>
      <bottom style="double">
        <color indexed="64"/>
      </bottom>
      <diagonal/>
    </border>
    <border>
      <left style="thin">
        <color indexed="9"/>
      </left>
      <right/>
      <top style="thin">
        <color indexed="9"/>
      </top>
      <bottom style="thin">
        <color indexed="64"/>
      </bottom>
      <diagonal/>
    </border>
    <border>
      <left style="thin">
        <color indexed="9"/>
      </left>
      <right style="thin">
        <color indexed="9"/>
      </right>
      <top/>
      <bottom style="thin">
        <color indexed="64"/>
      </bottom>
      <diagonal/>
    </border>
    <border>
      <left style="thin">
        <color indexed="9"/>
      </left>
      <right/>
      <top/>
      <bottom style="thin">
        <color indexed="9"/>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75">
    <xf numFmtId="0" fontId="0" fillId="0" borderId="0" xfId="0"/>
    <xf numFmtId="0" fontId="2" fillId="3" borderId="0" xfId="0" applyFont="1" applyFill="1"/>
    <xf numFmtId="0" fontId="4" fillId="3" borderId="0" xfId="0" applyFont="1" applyFill="1"/>
    <xf numFmtId="0" fontId="2" fillId="3" borderId="0" xfId="0" applyFont="1" applyFill="1" applyAlignment="1">
      <alignment horizontal="center"/>
    </xf>
    <xf numFmtId="0" fontId="3" fillId="3" borderId="0" xfId="0" applyFont="1" applyFill="1"/>
    <xf numFmtId="0" fontId="5" fillId="2" borderId="5" xfId="0" applyFont="1" applyFill="1" applyBorder="1" applyAlignment="1">
      <alignment wrapText="1"/>
    </xf>
    <xf numFmtId="0" fontId="5" fillId="3" borderId="5" xfId="0" applyFont="1" applyFill="1" applyBorder="1" applyAlignment="1">
      <alignment wrapText="1"/>
    </xf>
    <xf numFmtId="0" fontId="7" fillId="5" borderId="1" xfId="0" applyFont="1" applyFill="1" applyBorder="1" applyAlignment="1">
      <alignment wrapText="1"/>
    </xf>
    <xf numFmtId="0" fontId="9" fillId="5" borderId="1" xfId="0" applyFont="1" applyFill="1" applyBorder="1" applyAlignment="1">
      <alignment horizontal="center" wrapText="1"/>
    </xf>
    <xf numFmtId="0" fontId="7" fillId="5" borderId="1" xfId="0" applyFont="1" applyFill="1" applyBorder="1" applyAlignment="1">
      <alignment horizontal="center"/>
    </xf>
    <xf numFmtId="9" fontId="9" fillId="3" borderId="0" xfId="0" applyNumberFormat="1" applyFont="1" applyFill="1" applyAlignment="1">
      <alignment horizontal="center"/>
    </xf>
    <xf numFmtId="0" fontId="9" fillId="3" borderId="0" xfId="0" applyFont="1" applyFill="1" applyAlignment="1">
      <alignment horizontal="left"/>
    </xf>
    <xf numFmtId="0" fontId="10" fillId="3" borderId="0" xfId="0" applyFont="1" applyFill="1"/>
    <xf numFmtId="0" fontId="11" fillId="3" borderId="0" xfId="0" applyFont="1" applyFill="1"/>
    <xf numFmtId="164" fontId="11" fillId="3" borderId="1" xfId="0" applyNumberFormat="1" applyFont="1" applyFill="1" applyBorder="1" applyAlignment="1">
      <alignment horizontal="center"/>
    </xf>
    <xf numFmtId="165" fontId="12" fillId="3" borderId="1" xfId="0" applyNumberFormat="1" applyFont="1" applyFill="1" applyBorder="1" applyAlignment="1">
      <alignment horizontal="center"/>
    </xf>
    <xf numFmtId="0" fontId="9" fillId="3" borderId="0" xfId="0" applyFont="1" applyFill="1"/>
    <xf numFmtId="165" fontId="10" fillId="3" borderId="0" xfId="0" applyNumberFormat="1" applyFont="1" applyFill="1"/>
    <xf numFmtId="9" fontId="5" fillId="3" borderId="0" xfId="0" applyNumberFormat="1" applyFont="1" applyFill="1" applyAlignment="1">
      <alignment horizontal="center"/>
    </xf>
    <xf numFmtId="0" fontId="5" fillId="3" borderId="0" xfId="0" applyFont="1" applyFill="1"/>
    <xf numFmtId="10" fontId="5" fillId="3" borderId="0" xfId="0" applyNumberFormat="1" applyFont="1" applyFill="1" applyAlignment="1">
      <alignment horizontal="center"/>
    </xf>
    <xf numFmtId="0" fontId="9" fillId="3" borderId="7" xfId="0" applyFont="1" applyFill="1" applyBorder="1" applyAlignment="1">
      <alignment wrapText="1"/>
    </xf>
    <xf numFmtId="166" fontId="9" fillId="3" borderId="0" xfId="0" applyNumberFormat="1" applyFont="1" applyFill="1" applyAlignment="1">
      <alignment horizontal="center"/>
    </xf>
    <xf numFmtId="10" fontId="7" fillId="3" borderId="1" xfId="2" applyNumberFormat="1" applyFont="1" applyFill="1" applyBorder="1" applyAlignment="1">
      <alignment horizontal="center"/>
    </xf>
    <xf numFmtId="0" fontId="5" fillId="3" borderId="0" xfId="0" applyFont="1" applyFill="1" applyAlignment="1">
      <alignment horizontal="center"/>
    </xf>
    <xf numFmtId="0" fontId="9" fillId="5" borderId="1" xfId="0" applyFont="1" applyFill="1" applyBorder="1" applyAlignment="1">
      <alignment wrapText="1"/>
    </xf>
    <xf numFmtId="166" fontId="9" fillId="3" borderId="1" xfId="0" applyNumberFormat="1" applyFont="1" applyFill="1" applyBorder="1" applyAlignment="1">
      <alignment horizontal="center"/>
    </xf>
    <xf numFmtId="10" fontId="9" fillId="3" borderId="1" xfId="2" applyNumberFormat="1" applyFont="1" applyFill="1" applyBorder="1" applyAlignment="1">
      <alignment horizontal="center"/>
    </xf>
    <xf numFmtId="0" fontId="9" fillId="3" borderId="0" xfId="0" applyFont="1" applyFill="1" applyAlignment="1">
      <alignment wrapText="1"/>
    </xf>
    <xf numFmtId="164" fontId="11" fillId="3" borderId="0" xfId="0" applyNumberFormat="1" applyFont="1" applyFill="1" applyAlignment="1">
      <alignment horizontal="center"/>
    </xf>
    <xf numFmtId="165" fontId="5" fillId="3" borderId="0" xfId="0" applyNumberFormat="1" applyFont="1" applyFill="1" applyAlignment="1">
      <alignment horizontal="center"/>
    </xf>
    <xf numFmtId="0" fontId="9" fillId="10" borderId="1" xfId="0" applyFont="1" applyFill="1" applyBorder="1"/>
    <xf numFmtId="164" fontId="9" fillId="10" borderId="1" xfId="0" applyNumberFormat="1" applyFont="1" applyFill="1" applyBorder="1" applyAlignment="1">
      <alignment horizontal="center"/>
    </xf>
    <xf numFmtId="10" fontId="9" fillId="10" borderId="1" xfId="0" applyNumberFormat="1" applyFont="1" applyFill="1" applyBorder="1" applyAlignment="1">
      <alignment horizontal="center"/>
    </xf>
    <xf numFmtId="10" fontId="10" fillId="3" borderId="0" xfId="0" applyNumberFormat="1" applyFont="1" applyFill="1"/>
    <xf numFmtId="10" fontId="9" fillId="3" borderId="0" xfId="0" applyNumberFormat="1" applyFont="1" applyFill="1" applyAlignment="1">
      <alignment horizontal="center"/>
    </xf>
    <xf numFmtId="165" fontId="5" fillId="3" borderId="1" xfId="0" applyNumberFormat="1" applyFont="1" applyFill="1" applyBorder="1" applyAlignment="1">
      <alignment horizontal="center"/>
    </xf>
    <xf numFmtId="0" fontId="9" fillId="3" borderId="1" xfId="0" applyFont="1" applyFill="1" applyBorder="1" applyAlignment="1">
      <alignment wrapText="1"/>
    </xf>
    <xf numFmtId="164" fontId="7" fillId="3" borderId="1" xfId="0" applyNumberFormat="1" applyFont="1" applyFill="1" applyBorder="1" applyAlignment="1">
      <alignment horizontal="center"/>
    </xf>
    <xf numFmtId="9" fontId="5" fillId="3" borderId="0" xfId="2" applyFont="1" applyFill="1" applyBorder="1" applyAlignment="1">
      <alignment horizontal="center"/>
    </xf>
    <xf numFmtId="164" fontId="9" fillId="3" borderId="0" xfId="0" applyNumberFormat="1" applyFont="1" applyFill="1" applyAlignment="1">
      <alignment horizontal="center"/>
    </xf>
    <xf numFmtId="0" fontId="9" fillId="3" borderId="1" xfId="0" applyFont="1" applyFill="1" applyBorder="1"/>
    <xf numFmtId="166" fontId="7" fillId="6" borderId="1" xfId="1" applyNumberFormat="1" applyFont="1" applyFill="1" applyBorder="1" applyAlignment="1">
      <alignment horizontal="center"/>
    </xf>
    <xf numFmtId="10" fontId="7" fillId="3" borderId="1" xfId="0" applyNumberFormat="1" applyFont="1" applyFill="1" applyBorder="1" applyAlignment="1">
      <alignment horizontal="center"/>
    </xf>
    <xf numFmtId="0" fontId="11" fillId="3" borderId="0" xfId="0" applyFont="1" applyFill="1" applyAlignment="1">
      <alignment horizontal="center"/>
    </xf>
    <xf numFmtId="0" fontId="16" fillId="0" borderId="0" xfId="0" applyFont="1" applyAlignment="1">
      <alignment horizontal="left" vertical="top" wrapText="1"/>
    </xf>
    <xf numFmtId="0" fontId="17" fillId="0" borderId="0" xfId="0" applyFont="1"/>
    <xf numFmtId="0" fontId="18" fillId="2" borderId="1" xfId="0" applyFont="1" applyFill="1" applyBorder="1"/>
    <xf numFmtId="0" fontId="7" fillId="3" borderId="5" xfId="0" applyFont="1" applyFill="1" applyBorder="1" applyAlignment="1">
      <alignment wrapText="1"/>
    </xf>
    <xf numFmtId="0" fontId="9" fillId="3" borderId="6" xfId="0" applyFont="1" applyFill="1" applyBorder="1" applyAlignment="1">
      <alignment horizontal="center" wrapText="1"/>
    </xf>
    <xf numFmtId="0" fontId="9" fillId="3" borderId="6" xfId="0" applyFont="1" applyFill="1" applyBorder="1" applyAlignment="1">
      <alignment horizontal="center"/>
    </xf>
    <xf numFmtId="0" fontId="19" fillId="3" borderId="5" xfId="0" applyFont="1" applyFill="1" applyBorder="1"/>
    <xf numFmtId="2" fontId="5" fillId="7" borderId="5" xfId="0" applyNumberFormat="1" applyFont="1" applyFill="1" applyBorder="1" applyAlignment="1">
      <alignment horizontal="center"/>
    </xf>
    <xf numFmtId="2" fontId="19" fillId="3" borderId="5" xfId="0" applyNumberFormat="1" applyFont="1" applyFill="1" applyBorder="1" applyAlignment="1">
      <alignment horizontal="center"/>
    </xf>
    <xf numFmtId="164" fontId="19" fillId="0" borderId="5" xfId="0" applyNumberFormat="1" applyFont="1" applyBorder="1" applyAlignment="1">
      <alignment horizontal="center"/>
    </xf>
    <xf numFmtId="0" fontId="5" fillId="3" borderId="7" xfId="0" applyFont="1" applyFill="1" applyBorder="1" applyAlignment="1">
      <alignment wrapText="1"/>
    </xf>
    <xf numFmtId="2" fontId="11" fillId="7" borderId="27" xfId="0" applyNumberFormat="1" applyFont="1" applyFill="1" applyBorder="1" applyAlignment="1" applyProtection="1">
      <alignment horizontal="center"/>
      <protection locked="0"/>
    </xf>
    <xf numFmtId="164" fontId="11" fillId="3" borderId="5" xfId="0" applyNumberFormat="1" applyFont="1" applyFill="1" applyBorder="1" applyAlignment="1">
      <alignment horizontal="center"/>
    </xf>
    <xf numFmtId="2" fontId="11" fillId="7" borderId="5" xfId="0" applyNumberFormat="1" applyFont="1" applyFill="1" applyBorder="1" applyAlignment="1" applyProtection="1">
      <alignment horizontal="center"/>
      <protection locked="0"/>
    </xf>
    <xf numFmtId="2" fontId="11" fillId="7" borderId="27" xfId="0" applyNumberFormat="1" applyFont="1" applyFill="1" applyBorder="1" applyAlignment="1">
      <alignment horizontal="center"/>
    </xf>
    <xf numFmtId="2" fontId="11" fillId="7" borderId="5" xfId="0" applyNumberFormat="1" applyFont="1" applyFill="1" applyBorder="1" applyAlignment="1">
      <alignment horizontal="center"/>
    </xf>
    <xf numFmtId="0" fontId="11" fillId="0" borderId="0" xfId="0" applyFont="1" applyAlignment="1">
      <alignment horizontal="center"/>
    </xf>
    <xf numFmtId="0" fontId="9" fillId="3" borderId="5" xfId="0" applyFont="1" applyFill="1" applyBorder="1" applyAlignment="1">
      <alignment wrapText="1"/>
    </xf>
    <xf numFmtId="0" fontId="9" fillId="3" borderId="5" xfId="0" applyFont="1" applyFill="1" applyBorder="1" applyAlignment="1">
      <alignment horizontal="center" wrapText="1"/>
    </xf>
    <xf numFmtId="0" fontId="7" fillId="3" borderId="5" xfId="0" applyFont="1" applyFill="1" applyBorder="1" applyAlignment="1">
      <alignment horizontal="center"/>
    </xf>
    <xf numFmtId="0" fontId="7" fillId="3" borderId="5" xfId="0" applyFont="1" applyFill="1" applyBorder="1" applyAlignment="1">
      <alignment horizontal="center" wrapText="1"/>
    </xf>
    <xf numFmtId="0" fontId="5" fillId="2" borderId="0" xfId="0" applyFont="1" applyFill="1" applyAlignment="1">
      <alignment wrapText="1"/>
    </xf>
    <xf numFmtId="2" fontId="5" fillId="2" borderId="0" xfId="0" applyNumberFormat="1" applyFont="1" applyFill="1" applyAlignment="1">
      <alignment horizontal="center"/>
    </xf>
    <xf numFmtId="0" fontId="11" fillId="2" borderId="0" xfId="0" applyFont="1" applyFill="1" applyAlignment="1">
      <alignment horizontal="center"/>
    </xf>
    <xf numFmtId="164" fontId="11" fillId="2" borderId="0" xfId="0" applyNumberFormat="1" applyFont="1" applyFill="1" applyAlignment="1">
      <alignment horizontal="center"/>
    </xf>
    <xf numFmtId="0" fontId="11" fillId="2" borderId="0" xfId="0" applyFont="1" applyFill="1" applyAlignment="1">
      <alignment vertical="center"/>
    </xf>
    <xf numFmtId="0" fontId="22" fillId="3" borderId="0" xfId="0" applyFont="1" applyFill="1"/>
    <xf numFmtId="44" fontId="11" fillId="3" borderId="0" xfId="1" applyFont="1" applyFill="1"/>
    <xf numFmtId="0" fontId="9" fillId="2" borderId="1" xfId="0" applyFont="1" applyFill="1" applyBorder="1" applyAlignment="1">
      <alignment wrapText="1"/>
    </xf>
    <xf numFmtId="0" fontId="11" fillId="3" borderId="0" xfId="0" applyFont="1" applyFill="1" applyAlignment="1">
      <alignment wrapText="1"/>
    </xf>
    <xf numFmtId="0" fontId="5" fillId="3" borderId="11" xfId="0" applyFont="1" applyFill="1" applyBorder="1" applyAlignment="1">
      <alignment wrapText="1"/>
    </xf>
    <xf numFmtId="0" fontId="9" fillId="3" borderId="0" xfId="0" applyFont="1" applyFill="1" applyAlignment="1">
      <alignment horizontal="center" wrapText="1"/>
    </xf>
    <xf numFmtId="10" fontId="5" fillId="3" borderId="28" xfId="0" applyNumberFormat="1" applyFont="1" applyFill="1" applyBorder="1" applyAlignment="1">
      <alignment wrapText="1"/>
    </xf>
    <xf numFmtId="0" fontId="9" fillId="3" borderId="12" xfId="0" applyFont="1" applyFill="1" applyBorder="1" applyAlignment="1">
      <alignment horizontal="center" wrapText="1"/>
    </xf>
    <xf numFmtId="0" fontId="5" fillId="3" borderId="0" xfId="0" applyFont="1" applyFill="1" applyAlignment="1">
      <alignment wrapText="1"/>
    </xf>
    <xf numFmtId="0" fontId="5" fillId="3" borderId="0" xfId="0" applyFont="1" applyFill="1" applyAlignment="1">
      <alignment vertical="center" wrapText="1"/>
    </xf>
    <xf numFmtId="10" fontId="5" fillId="3" borderId="14" xfId="0" applyNumberFormat="1" applyFont="1" applyFill="1" applyBorder="1" applyAlignment="1">
      <alignment vertical="center" wrapText="1"/>
    </xf>
    <xf numFmtId="0" fontId="5" fillId="3" borderId="17" xfId="0" applyFont="1" applyFill="1" applyBorder="1" applyAlignment="1">
      <alignment vertical="center" wrapText="1"/>
    </xf>
    <xf numFmtId="0" fontId="5" fillId="3" borderId="17" xfId="0" applyFont="1" applyFill="1" applyBorder="1" applyAlignment="1">
      <alignment wrapText="1"/>
    </xf>
    <xf numFmtId="0" fontId="13" fillId="3" borderId="14" xfId="0" applyFont="1" applyFill="1" applyBorder="1" applyAlignment="1">
      <alignment wrapText="1"/>
    </xf>
    <xf numFmtId="0" fontId="5" fillId="3" borderId="20" xfId="0" applyFont="1" applyFill="1" applyBorder="1" applyAlignment="1">
      <alignment wrapText="1"/>
    </xf>
    <xf numFmtId="10" fontId="5" fillId="3" borderId="14" xfId="0" applyNumberFormat="1" applyFont="1" applyFill="1" applyBorder="1" applyAlignment="1">
      <alignment wrapText="1"/>
    </xf>
    <xf numFmtId="0" fontId="9" fillId="3" borderId="18" xfId="0" applyFont="1" applyFill="1" applyBorder="1" applyAlignment="1">
      <alignment horizontal="center" wrapText="1"/>
    </xf>
    <xf numFmtId="0" fontId="9" fillId="3" borderId="19" xfId="0" applyFont="1" applyFill="1" applyBorder="1" applyAlignment="1">
      <alignment horizontal="center" wrapText="1"/>
    </xf>
    <xf numFmtId="0" fontId="5" fillId="3" borderId="14" xfId="0" applyFont="1" applyFill="1" applyBorder="1" applyAlignment="1">
      <alignment wrapText="1"/>
    </xf>
    <xf numFmtId="9" fontId="5" fillId="3" borderId="14" xfId="0" applyNumberFormat="1" applyFont="1" applyFill="1" applyBorder="1" applyAlignment="1">
      <alignment wrapText="1"/>
    </xf>
    <xf numFmtId="9" fontId="23" fillId="9" borderId="14" xfId="0" applyNumberFormat="1" applyFont="1" applyFill="1" applyBorder="1" applyAlignment="1">
      <alignment wrapText="1"/>
    </xf>
    <xf numFmtId="9" fontId="5" fillId="3" borderId="21" xfId="0" applyNumberFormat="1" applyFont="1" applyFill="1" applyBorder="1" applyAlignment="1">
      <alignment wrapText="1"/>
    </xf>
    <xf numFmtId="10" fontId="5" fillId="2" borderId="14" xfId="0" applyNumberFormat="1" applyFont="1" applyFill="1" applyBorder="1" applyAlignment="1">
      <alignment wrapText="1"/>
    </xf>
    <xf numFmtId="10" fontId="9" fillId="3" borderId="20" xfId="0" applyNumberFormat="1" applyFont="1" applyFill="1" applyBorder="1" applyAlignment="1">
      <alignment wrapText="1"/>
    </xf>
    <xf numFmtId="0" fontId="13" fillId="3" borderId="14" xfId="0" applyFont="1" applyFill="1" applyBorder="1" applyAlignment="1" applyProtection="1">
      <alignment wrapText="1"/>
      <protection locked="0"/>
    </xf>
    <xf numFmtId="10" fontId="5" fillId="3" borderId="20" xfId="0" applyNumberFormat="1" applyFont="1" applyFill="1" applyBorder="1" applyAlignment="1">
      <alignment wrapText="1"/>
    </xf>
    <xf numFmtId="10" fontId="5" fillId="2" borderId="14" xfId="0" applyNumberFormat="1" applyFont="1" applyFill="1" applyBorder="1" applyAlignment="1" applyProtection="1">
      <alignment wrapText="1"/>
      <protection locked="0"/>
    </xf>
    <xf numFmtId="10" fontId="5" fillId="3" borderId="21" xfId="0" applyNumberFormat="1" applyFont="1" applyFill="1" applyBorder="1" applyAlignment="1">
      <alignment wrapText="1"/>
    </xf>
    <xf numFmtId="0" fontId="17" fillId="3" borderId="14" xfId="0" applyFont="1" applyFill="1" applyBorder="1" applyAlignment="1" applyProtection="1">
      <alignment wrapText="1"/>
      <protection locked="0"/>
    </xf>
    <xf numFmtId="10" fontId="5" fillId="7" borderId="14" xfId="0" applyNumberFormat="1" applyFont="1" applyFill="1" applyBorder="1" applyAlignment="1" applyProtection="1">
      <alignment wrapText="1"/>
      <protection locked="0"/>
    </xf>
    <xf numFmtId="10" fontId="5" fillId="3" borderId="22" xfId="0" applyNumberFormat="1" applyFont="1" applyFill="1" applyBorder="1" applyAlignment="1">
      <alignment wrapText="1"/>
    </xf>
    <xf numFmtId="0" fontId="5" fillId="5" borderId="14" xfId="0" applyFont="1" applyFill="1" applyBorder="1" applyAlignment="1" applyProtection="1">
      <alignment wrapText="1"/>
      <protection locked="0"/>
    </xf>
    <xf numFmtId="10" fontId="5" fillId="7" borderId="11" xfId="0" applyNumberFormat="1" applyFont="1" applyFill="1" applyBorder="1" applyAlignment="1" applyProtection="1">
      <alignment wrapText="1"/>
      <protection locked="0"/>
    </xf>
    <xf numFmtId="10" fontId="9" fillId="3" borderId="25" xfId="0" applyNumberFormat="1" applyFont="1" applyFill="1" applyBorder="1" applyAlignment="1">
      <alignment wrapText="1"/>
    </xf>
    <xf numFmtId="10" fontId="9" fillId="3" borderId="29" xfId="0" applyNumberFormat="1" applyFont="1" applyFill="1" applyBorder="1" applyAlignment="1">
      <alignment wrapText="1"/>
    </xf>
    <xf numFmtId="10" fontId="5" fillId="7" borderId="14" xfId="0" applyNumberFormat="1" applyFont="1" applyFill="1" applyBorder="1" applyAlignment="1">
      <alignment wrapText="1"/>
    </xf>
    <xf numFmtId="0" fontId="9" fillId="3" borderId="14" xfId="0" applyFont="1" applyFill="1" applyBorder="1" applyAlignment="1">
      <alignment wrapText="1"/>
    </xf>
    <xf numFmtId="10" fontId="9" fillId="3" borderId="14" xfId="0" applyNumberFormat="1" applyFont="1" applyFill="1" applyBorder="1" applyAlignment="1">
      <alignment wrapText="1"/>
    </xf>
    <xf numFmtId="10" fontId="9" fillId="3" borderId="26" xfId="0" applyNumberFormat="1" applyFont="1" applyFill="1" applyBorder="1" applyAlignment="1">
      <alignment wrapText="1"/>
    </xf>
    <xf numFmtId="0" fontId="18" fillId="3" borderId="0" xfId="0" applyFont="1" applyFill="1" applyAlignment="1">
      <alignment wrapText="1"/>
    </xf>
    <xf numFmtId="10" fontId="5" fillId="2" borderId="20" xfId="0" applyNumberFormat="1" applyFont="1" applyFill="1" applyBorder="1" applyAlignment="1">
      <alignment wrapText="1"/>
    </xf>
    <xf numFmtId="10" fontId="5" fillId="2" borderId="22" xfId="0" applyNumberFormat="1" applyFont="1" applyFill="1" applyBorder="1" applyAlignment="1">
      <alignment wrapText="1"/>
    </xf>
    <xf numFmtId="0" fontId="17" fillId="3" borderId="14" xfId="0" applyFont="1" applyFill="1" applyBorder="1" applyAlignment="1">
      <alignment wrapText="1"/>
    </xf>
    <xf numFmtId="10" fontId="5" fillId="3" borderId="14" xfId="0" applyNumberFormat="1" applyFont="1" applyFill="1" applyBorder="1" applyAlignment="1" applyProtection="1">
      <alignment wrapText="1"/>
      <protection locked="0"/>
    </xf>
    <xf numFmtId="10" fontId="5" fillId="3" borderId="25" xfId="0" applyNumberFormat="1" applyFont="1" applyFill="1" applyBorder="1" applyAlignment="1">
      <alignment wrapText="1"/>
    </xf>
    <xf numFmtId="10" fontId="9" fillId="3" borderId="0" xfId="0" applyNumberFormat="1" applyFont="1" applyFill="1" applyAlignment="1">
      <alignment wrapText="1"/>
    </xf>
    <xf numFmtId="10" fontId="5" fillId="3" borderId="13" xfId="0" applyNumberFormat="1" applyFont="1" applyFill="1" applyBorder="1" applyAlignment="1">
      <alignment wrapText="1"/>
    </xf>
    <xf numFmtId="10" fontId="5" fillId="3" borderId="23" xfId="0" applyNumberFormat="1" applyFont="1" applyFill="1" applyBorder="1" applyAlignment="1">
      <alignment wrapText="1"/>
    </xf>
    <xf numFmtId="10" fontId="5" fillId="3" borderId="24" xfId="0" applyNumberFormat="1" applyFont="1" applyFill="1" applyBorder="1" applyAlignment="1">
      <alignment wrapText="1"/>
    </xf>
    <xf numFmtId="10" fontId="9" fillId="3" borderId="26" xfId="2" applyNumberFormat="1" applyFont="1" applyFill="1" applyBorder="1" applyAlignment="1" applyProtection="1">
      <alignment wrapText="1"/>
    </xf>
    <xf numFmtId="0" fontId="5" fillId="3" borderId="0" xfId="0" applyFont="1" applyFill="1" applyAlignment="1" applyProtection="1">
      <alignment wrapText="1"/>
      <protection locked="0"/>
    </xf>
    <xf numFmtId="0" fontId="5" fillId="3" borderId="17" xfId="0" applyFont="1" applyFill="1" applyBorder="1" applyAlignment="1" applyProtection="1">
      <alignment wrapText="1"/>
      <protection locked="0"/>
    </xf>
    <xf numFmtId="0" fontId="9" fillId="3" borderId="18" xfId="0" applyFont="1" applyFill="1" applyBorder="1" applyAlignment="1" applyProtection="1">
      <alignment horizontal="center" wrapText="1"/>
      <protection locked="0"/>
    </xf>
    <xf numFmtId="0" fontId="9" fillId="3" borderId="19" xfId="0" applyFont="1" applyFill="1" applyBorder="1" applyAlignment="1" applyProtection="1">
      <alignment horizontal="center" wrapText="1"/>
      <protection locked="0"/>
    </xf>
    <xf numFmtId="0" fontId="5" fillId="3" borderId="20" xfId="0" applyFont="1" applyFill="1" applyBorder="1" applyAlignment="1" applyProtection="1">
      <alignment wrapText="1"/>
      <protection locked="0"/>
    </xf>
    <xf numFmtId="9" fontId="5" fillId="8" borderId="14" xfId="0" applyNumberFormat="1" applyFont="1" applyFill="1" applyBorder="1" applyAlignment="1">
      <alignment wrapText="1"/>
    </xf>
    <xf numFmtId="10" fontId="5" fillId="7" borderId="30" xfId="0" applyNumberFormat="1" applyFont="1" applyFill="1" applyBorder="1" applyAlignment="1" applyProtection="1">
      <alignment wrapText="1"/>
      <protection locked="0"/>
    </xf>
    <xf numFmtId="10" fontId="5" fillId="3" borderId="12" xfId="0" applyNumberFormat="1" applyFont="1" applyFill="1" applyBorder="1" applyAlignment="1">
      <alignment wrapText="1"/>
    </xf>
    <xf numFmtId="10" fontId="5" fillId="7" borderId="24" xfId="0" applyNumberFormat="1" applyFont="1" applyFill="1" applyBorder="1" applyAlignment="1" applyProtection="1">
      <alignment wrapText="1"/>
      <protection locked="0"/>
    </xf>
    <xf numFmtId="10" fontId="5" fillId="7" borderId="24" xfId="0" applyNumberFormat="1" applyFont="1" applyFill="1" applyBorder="1" applyAlignment="1">
      <alignment wrapText="1"/>
    </xf>
    <xf numFmtId="10" fontId="5" fillId="3" borderId="31" xfId="0" applyNumberFormat="1" applyFont="1" applyFill="1" applyBorder="1" applyAlignment="1">
      <alignment wrapText="1"/>
    </xf>
    <xf numFmtId="10" fontId="5" fillId="3" borderId="0" xfId="0" applyNumberFormat="1" applyFont="1" applyFill="1" applyAlignment="1">
      <alignment wrapText="1"/>
    </xf>
    <xf numFmtId="10" fontId="5" fillId="3" borderId="32" xfId="0" applyNumberFormat="1" applyFont="1" applyFill="1" applyBorder="1" applyAlignment="1">
      <alignment wrapText="1"/>
    </xf>
    <xf numFmtId="0" fontId="11" fillId="3" borderId="0" xfId="0" applyFont="1" applyFill="1" applyAlignment="1">
      <alignment horizontal="center" wrapText="1"/>
    </xf>
    <xf numFmtId="0" fontId="21" fillId="3" borderId="0" xfId="0" applyFont="1" applyFill="1" applyAlignment="1">
      <alignment horizontal="left" vertical="top" wrapText="1"/>
    </xf>
    <xf numFmtId="0" fontId="0" fillId="0" borderId="0" xfId="0" applyAlignment="1">
      <alignment horizontal="left" vertical="top" wrapText="1"/>
    </xf>
    <xf numFmtId="0" fontId="18" fillId="7" borderId="2" xfId="0" applyFont="1" applyFill="1" applyBorder="1" applyProtection="1">
      <protection locked="0"/>
    </xf>
    <xf numFmtId="0" fontId="17" fillId="7" borderId="3" xfId="0" applyFont="1" applyFill="1" applyBorder="1" applyProtection="1">
      <protection locked="0"/>
    </xf>
    <xf numFmtId="0" fontId="17" fillId="7" borderId="4" xfId="0" applyFont="1" applyFill="1" applyBorder="1" applyProtection="1">
      <protection locked="0"/>
    </xf>
    <xf numFmtId="0" fontId="11" fillId="3" borderId="0" xfId="0" applyFont="1" applyFill="1" applyAlignment="1">
      <alignment horizontal="center"/>
    </xf>
    <xf numFmtId="0" fontId="11" fillId="0" borderId="0" xfId="0" applyFont="1" applyAlignment="1">
      <alignment horizontal="center"/>
    </xf>
    <xf numFmtId="0" fontId="7" fillId="4" borderId="2" xfId="0" applyFont="1" applyFill="1" applyBorder="1" applyAlignment="1">
      <alignment horizontal="center" wrapText="1"/>
    </xf>
    <xf numFmtId="0" fontId="17" fillId="0" borderId="3" xfId="0" applyFont="1" applyBorder="1" applyAlignment="1">
      <alignment wrapText="1"/>
    </xf>
    <xf numFmtId="0" fontId="17" fillId="0" borderId="4" xfId="0" applyFont="1" applyBorder="1" applyAlignment="1">
      <alignment wrapText="1"/>
    </xf>
    <xf numFmtId="0" fontId="20" fillId="2" borderId="0" xfId="0" applyFont="1" applyFill="1" applyAlignment="1">
      <alignment vertical="center" wrapText="1"/>
    </xf>
    <xf numFmtId="0" fontId="6" fillId="0" borderId="0" xfId="0" applyFont="1" applyAlignment="1">
      <alignment vertical="center"/>
    </xf>
    <xf numFmtId="0" fontId="17" fillId="0" borderId="3" xfId="0" applyFont="1" applyBorder="1" applyProtection="1">
      <protection locked="0"/>
    </xf>
    <xf numFmtId="0" fontId="21" fillId="2" borderId="0" xfId="0" applyFont="1" applyFill="1" applyAlignment="1">
      <alignment vertical="center" wrapText="1"/>
    </xf>
    <xf numFmtId="0" fontId="15" fillId="0" borderId="0" xfId="0" applyFont="1" applyAlignment="1">
      <alignment vertical="center"/>
    </xf>
    <xf numFmtId="44" fontId="7" fillId="3" borderId="0" xfId="1" applyFont="1" applyFill="1" applyAlignment="1">
      <alignment horizontal="center"/>
    </xf>
    <xf numFmtId="44" fontId="7" fillId="0" borderId="0" xfId="1" applyFont="1" applyAlignment="1">
      <alignment horizontal="center"/>
    </xf>
    <xf numFmtId="0" fontId="21" fillId="3" borderId="0" xfId="0" applyFont="1" applyFill="1" applyAlignment="1">
      <alignment vertical="center" wrapText="1"/>
    </xf>
    <xf numFmtId="0" fontId="21" fillId="0" borderId="0" xfId="0" applyFont="1" applyAlignment="1">
      <alignment vertical="center" wrapText="1"/>
    </xf>
    <xf numFmtId="0" fontId="17" fillId="0" borderId="0" xfId="0" applyFont="1" applyAlignment="1">
      <alignment vertical="center" wrapText="1"/>
    </xf>
    <xf numFmtId="0" fontId="17" fillId="0" borderId="0" xfId="0" applyFont="1" applyAlignment="1">
      <alignment wrapText="1"/>
    </xf>
    <xf numFmtId="0" fontId="14" fillId="3" borderId="0" xfId="0" applyFont="1" applyFill="1" applyAlignment="1">
      <alignment wrapText="1"/>
    </xf>
    <xf numFmtId="0" fontId="14" fillId="0" borderId="0" xfId="0" applyFont="1" applyAlignment="1">
      <alignment wrapText="1"/>
    </xf>
    <xf numFmtId="0" fontId="18" fillId="7" borderId="2" xfId="0" applyFont="1" applyFill="1" applyBorder="1" applyAlignment="1">
      <alignment wrapText="1"/>
    </xf>
    <xf numFmtId="0" fontId="18" fillId="7" borderId="3" xfId="0" applyFont="1" applyFill="1" applyBorder="1" applyAlignment="1">
      <alignment wrapText="1"/>
    </xf>
    <xf numFmtId="0" fontId="9" fillId="3" borderId="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18" fillId="7" borderId="2" xfId="0" applyFont="1" applyFill="1" applyBorder="1" applyAlignment="1" applyProtection="1">
      <alignment wrapText="1"/>
      <protection locked="0"/>
    </xf>
    <xf numFmtId="0" fontId="18" fillId="7" borderId="3" xfId="0" applyFont="1" applyFill="1" applyBorder="1" applyAlignment="1" applyProtection="1">
      <alignment wrapText="1"/>
      <protection locked="0"/>
    </xf>
    <xf numFmtId="0" fontId="17" fillId="0" borderId="3" xfId="0" applyFont="1" applyBorder="1" applyAlignment="1" applyProtection="1">
      <alignment wrapText="1"/>
      <protection locked="0"/>
    </xf>
    <xf numFmtId="0" fontId="17" fillId="0" borderId="4" xfId="0" applyFont="1" applyBorder="1" applyAlignment="1" applyProtection="1">
      <alignment wrapText="1"/>
      <protection locked="0"/>
    </xf>
    <xf numFmtId="0" fontId="18" fillId="7" borderId="4" xfId="0" applyFont="1" applyFill="1" applyBorder="1" applyAlignment="1" applyProtection="1">
      <alignment wrapText="1"/>
      <protection locked="0"/>
    </xf>
    <xf numFmtId="0" fontId="24" fillId="5" borderId="9" xfId="0" applyFont="1" applyFill="1" applyBorder="1" applyAlignment="1">
      <alignment horizontal="center" wrapText="1"/>
    </xf>
    <xf numFmtId="0" fontId="21" fillId="0" borderId="0" xfId="0" applyFont="1" applyAlignment="1">
      <alignment wrapText="1"/>
    </xf>
    <xf numFmtId="0" fontId="9" fillId="3" borderId="8" xfId="0" applyFont="1" applyFill="1" applyBorder="1" applyAlignment="1" applyProtection="1">
      <alignment horizontal="center" vertical="center" wrapText="1"/>
      <protection locked="0"/>
    </xf>
    <xf numFmtId="0" fontId="9" fillId="3" borderId="10" xfId="0" applyFont="1" applyFill="1" applyBorder="1" applyAlignment="1" applyProtection="1">
      <alignment horizontal="center" vertical="center" wrapText="1"/>
      <protection locked="0"/>
    </xf>
    <xf numFmtId="0" fontId="9" fillId="3" borderId="15" xfId="0" applyFont="1" applyFill="1" applyBorder="1" applyAlignment="1" applyProtection="1">
      <alignment horizontal="center" vertical="center" wrapText="1"/>
      <protection locked="0"/>
    </xf>
    <xf numFmtId="0" fontId="9" fillId="3" borderId="16" xfId="0" applyFont="1" applyFill="1" applyBorder="1" applyAlignment="1" applyProtection="1">
      <alignment horizontal="center" vertical="center" wrapText="1"/>
      <protection locked="0"/>
    </xf>
  </cellXfs>
  <cellStyles count="3">
    <cellStyle name="Procent" xfId="2" builtinId="5"/>
    <cellStyle name="Standaard" xfId="0" builtinId="0"/>
    <cellStyle name="Valuta" xfId="1" builtinId="4"/>
  </cellStyles>
  <dxfs count="106">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4"/>
  <sheetViews>
    <sheetView showGridLines="0" view="pageLayout" zoomScaleNormal="100" workbookViewId="0">
      <selection activeCell="E1" sqref="E1"/>
    </sheetView>
  </sheetViews>
  <sheetFormatPr defaultColWidth="10.6328125" defaultRowHeight="14" x14ac:dyDescent="0.3"/>
  <cols>
    <col min="1" max="1" width="74.08984375" style="13" customWidth="1"/>
    <col min="2" max="2" width="20.54296875" style="13" customWidth="1"/>
    <col min="3" max="3" width="12.36328125" style="44" bestFit="1" customWidth="1"/>
    <col min="4" max="4" width="10.08984375" style="24" customWidth="1"/>
    <col min="5" max="5" width="26.90625" style="19" customWidth="1"/>
    <col min="6" max="6" width="12.54296875" style="13" customWidth="1"/>
    <col min="7" max="16384" width="10.6328125" style="13"/>
  </cols>
  <sheetData>
    <row r="1" spans="1:6" ht="42" x14ac:dyDescent="0.3">
      <c r="A1" s="7" t="s">
        <v>103</v>
      </c>
      <c r="B1" s="8" t="s">
        <v>7</v>
      </c>
      <c r="C1" s="9" t="s">
        <v>8</v>
      </c>
      <c r="D1" s="10">
        <v>0.65</v>
      </c>
      <c r="E1" s="11" t="s">
        <v>53</v>
      </c>
      <c r="F1" s="12"/>
    </row>
    <row r="2" spans="1:6" ht="14.5" x14ac:dyDescent="0.35">
      <c r="A2" s="6" t="s">
        <v>31</v>
      </c>
      <c r="B2" s="14">
        <f>'Omrekenfactoren 2024 uitzenden'!D5</f>
        <v>1.1705000000000001</v>
      </c>
      <c r="C2" s="15">
        <f>D4*0.7*D2</f>
        <v>0.35104999999999997</v>
      </c>
      <c r="D2" s="10">
        <v>0.59</v>
      </c>
      <c r="E2" s="16" t="s">
        <v>27</v>
      </c>
      <c r="F2" s="17"/>
    </row>
    <row r="3" spans="1:6" ht="14.5" x14ac:dyDescent="0.35">
      <c r="A3" s="6" t="s">
        <v>109</v>
      </c>
      <c r="B3" s="14">
        <f>'Omrekenfactoren 2024 uitzenden'!D6</f>
        <v>1.1705000000000001</v>
      </c>
      <c r="C3" s="15">
        <f>D4*0.25*D2</f>
        <v>0.12537499999999999</v>
      </c>
      <c r="D3" s="10"/>
      <c r="E3" s="16"/>
      <c r="F3" s="17"/>
    </row>
    <row r="4" spans="1:6" ht="14.5" x14ac:dyDescent="0.35">
      <c r="A4" s="6" t="s">
        <v>33</v>
      </c>
      <c r="B4" s="14">
        <f>'Omrekenfactoren 2024 uitzenden'!D9</f>
        <v>1.1705000000000001</v>
      </c>
      <c r="C4" s="15">
        <f>D5*0.75*D2</f>
        <v>6.637499999999999E-2</v>
      </c>
      <c r="D4" s="18">
        <v>0.85</v>
      </c>
      <c r="E4" s="19" t="s">
        <v>46</v>
      </c>
      <c r="F4" s="17"/>
    </row>
    <row r="5" spans="1:6" ht="14.5" x14ac:dyDescent="0.35">
      <c r="A5" s="6" t="s">
        <v>110</v>
      </c>
      <c r="B5" s="14">
        <f>'Omrekenfactoren 2024 uitzenden'!D10</f>
        <v>1.1705000000000001</v>
      </c>
      <c r="C5" s="15">
        <f>D5*0.25*D2</f>
        <v>2.2124999999999999E-2</v>
      </c>
      <c r="D5" s="18">
        <v>0.15</v>
      </c>
      <c r="E5" s="19" t="s">
        <v>47</v>
      </c>
      <c r="F5" s="17"/>
    </row>
    <row r="6" spans="1:6" ht="14.5" x14ac:dyDescent="0.35">
      <c r="A6" s="6" t="s">
        <v>77</v>
      </c>
      <c r="B6" s="14">
        <f>'Omrekenfactoren 2024 uitzenden'!D13</f>
        <v>1.1705000000000001</v>
      </c>
      <c r="C6" s="15">
        <f>D4*0.05*D2</f>
        <v>2.5075E-2</v>
      </c>
      <c r="D6" s="18"/>
      <c r="F6" s="17"/>
    </row>
    <row r="7" spans="1:6" x14ac:dyDescent="0.3">
      <c r="A7" s="21" t="s">
        <v>42</v>
      </c>
      <c r="B7" s="22">
        <f>AVERAGE((B2*C2)+(B4*C4)+(B3*C3)+(B5*C5)+(B6*C6))</f>
        <v>0.69059500000000007</v>
      </c>
      <c r="C7" s="23">
        <f>SUM(C2:C6)</f>
        <v>0.58999999999999986</v>
      </c>
      <c r="D7" s="20"/>
      <c r="F7" s="17"/>
    </row>
    <row r="8" spans="1:6" ht="42" x14ac:dyDescent="0.3">
      <c r="A8" s="25" t="s">
        <v>108</v>
      </c>
      <c r="B8" s="8" t="s">
        <v>7</v>
      </c>
      <c r="C8" s="9" t="s">
        <v>8</v>
      </c>
      <c r="D8" s="20"/>
      <c r="F8" s="17"/>
    </row>
    <row r="9" spans="1:6" ht="14.5" x14ac:dyDescent="0.35">
      <c r="A9" s="6" t="s">
        <v>31</v>
      </c>
      <c r="B9" s="14">
        <f>'Omrekenfactoren 2024 uitzenden'!D19</f>
        <v>1.1705000000000001</v>
      </c>
      <c r="C9" s="15">
        <f>D11*D13*0.7</f>
        <v>3.5699999999999996E-2</v>
      </c>
      <c r="F9" s="12"/>
    </row>
    <row r="10" spans="1:6" ht="14.5" x14ac:dyDescent="0.35">
      <c r="A10" s="6" t="s">
        <v>109</v>
      </c>
      <c r="B10" s="14">
        <f>'Omrekenfactoren 2024 uitzenden'!D20</f>
        <v>1.1705000000000001</v>
      </c>
      <c r="C10" s="15">
        <f>D11*D13*0.2</f>
        <v>1.0200000000000001E-2</v>
      </c>
      <c r="F10" s="12"/>
    </row>
    <row r="11" spans="1:6" ht="14.5" x14ac:dyDescent="0.35">
      <c r="A11" s="6" t="s">
        <v>32</v>
      </c>
      <c r="B11" s="14">
        <f>'Omrekenfactoren 2024 uitzenden'!D21</f>
        <v>1.1705000000000001</v>
      </c>
      <c r="C11" s="15">
        <f>D11*0.05*D13</f>
        <v>2.5500000000000002E-3</v>
      </c>
      <c r="D11" s="10">
        <v>0.06</v>
      </c>
      <c r="E11" s="16" t="s">
        <v>6</v>
      </c>
      <c r="F11" s="12"/>
    </row>
    <row r="12" spans="1:6" ht="14.5" x14ac:dyDescent="0.35">
      <c r="A12" s="6" t="s">
        <v>33</v>
      </c>
      <c r="B12" s="14">
        <f>'Omrekenfactoren 2024 uitzenden'!D23</f>
        <v>1.1705000000000001</v>
      </c>
      <c r="C12" s="15">
        <f>D11*D14*0.75</f>
        <v>6.7499999999999991E-3</v>
      </c>
      <c r="D12" s="10"/>
      <c r="E12" s="16"/>
      <c r="F12" s="12"/>
    </row>
    <row r="13" spans="1:6" ht="14.5" x14ac:dyDescent="0.35">
      <c r="A13" s="6" t="s">
        <v>110</v>
      </c>
      <c r="B13" s="14">
        <f>'Omrekenfactoren 2024 uitzenden'!D24</f>
        <v>1.1705000000000001</v>
      </c>
      <c r="C13" s="15">
        <f>D11*D14*0.25</f>
        <v>2.2499999999999998E-3</v>
      </c>
      <c r="D13" s="18">
        <v>0.85</v>
      </c>
      <c r="E13" s="19" t="s">
        <v>46</v>
      </c>
      <c r="F13" s="12"/>
    </row>
    <row r="14" spans="1:6" ht="14.5" x14ac:dyDescent="0.35">
      <c r="A14" s="6" t="s">
        <v>77</v>
      </c>
      <c r="B14" s="14">
        <f>'Omrekenfactoren 2024 uitzenden'!D27</f>
        <v>1.1705000000000001</v>
      </c>
      <c r="C14" s="15">
        <f>D11*D13*0.05</f>
        <v>2.5500000000000002E-3</v>
      </c>
      <c r="D14" s="18">
        <v>0.15</v>
      </c>
      <c r="E14" s="19" t="s">
        <v>47</v>
      </c>
      <c r="F14" s="12"/>
    </row>
    <row r="15" spans="1:6" x14ac:dyDescent="0.3">
      <c r="A15" s="21" t="s">
        <v>43</v>
      </c>
      <c r="B15" s="26">
        <f>AVERAGE(B12*C12)+(B9*C9)+(B11*C11)+(B14*C14)+(B10*C10)+(B13*C13)</f>
        <v>7.0230000000000015E-2</v>
      </c>
      <c r="C15" s="27">
        <f>SUM(C9:C14)</f>
        <v>0.06</v>
      </c>
      <c r="D15" s="18"/>
      <c r="F15" s="12"/>
    </row>
    <row r="16" spans="1:6" x14ac:dyDescent="0.3">
      <c r="A16" s="28"/>
      <c r="B16" s="29"/>
      <c r="C16" s="30"/>
      <c r="D16" s="20"/>
      <c r="F16" s="12"/>
    </row>
    <row r="17" spans="1:6" x14ac:dyDescent="0.3">
      <c r="A17" s="31" t="s">
        <v>39</v>
      </c>
      <c r="B17" s="32">
        <f>AVERAGE(B2*C2)+(B4*C4)+(B6*C6)+(B9*C9)+(B11*C11)+(B12*C12)+(B14*C14)+(B3*C3)+(B5*C5)+(B10*C10)+(B13*C13)</f>
        <v>0.76082500000000008</v>
      </c>
      <c r="C17" s="33">
        <f>(C15+C7)</f>
        <v>0.64999999999999991</v>
      </c>
      <c r="D17" s="20"/>
      <c r="F17" s="12"/>
    </row>
    <row r="18" spans="1:6" ht="42" x14ac:dyDescent="0.3">
      <c r="A18" s="25" t="s">
        <v>44</v>
      </c>
      <c r="B18" s="8" t="s">
        <v>7</v>
      </c>
      <c r="C18" s="9" t="s">
        <v>8</v>
      </c>
      <c r="D18" s="20"/>
      <c r="F18" s="12"/>
    </row>
    <row r="19" spans="1:6" x14ac:dyDescent="0.3">
      <c r="A19" s="5" t="s">
        <v>69</v>
      </c>
      <c r="B19" s="14">
        <f>'Omrekenfactoren 2024 payroll'!D4</f>
        <v>1.1705000000000001</v>
      </c>
      <c r="C19" s="36">
        <f>D21*0.6</f>
        <v>0.21</v>
      </c>
      <c r="D19" s="20"/>
      <c r="F19" s="12"/>
    </row>
    <row r="20" spans="1:6" x14ac:dyDescent="0.3">
      <c r="A20" s="6" t="s">
        <v>71</v>
      </c>
      <c r="B20" s="14">
        <f>'Omrekenfactoren 2024 payroll'!D7</f>
        <v>1.1705000000000001</v>
      </c>
      <c r="C20" s="36">
        <f>D21*0.2</f>
        <v>6.9999999999999993E-2</v>
      </c>
      <c r="F20" s="34"/>
    </row>
    <row r="21" spans="1:6" x14ac:dyDescent="0.3">
      <c r="A21" s="6" t="s">
        <v>73</v>
      </c>
      <c r="B21" s="14">
        <f>'Omrekenfactoren 2024 payroll'!D10</f>
        <v>1.1705000000000001</v>
      </c>
      <c r="C21" s="36">
        <f>D21*0.05</f>
        <v>1.7499999999999998E-2</v>
      </c>
      <c r="D21" s="35">
        <v>0.35</v>
      </c>
      <c r="E21" s="16" t="s">
        <v>54</v>
      </c>
      <c r="F21" s="12"/>
    </row>
    <row r="22" spans="1:6" x14ac:dyDescent="0.3">
      <c r="A22" s="6" t="s">
        <v>74</v>
      </c>
      <c r="B22" s="14">
        <f>'Omrekenfactoren 2024 payroll'!D11</f>
        <v>1.1705000000000001</v>
      </c>
      <c r="C22" s="36">
        <f>D21*0.15</f>
        <v>5.2499999999999998E-2</v>
      </c>
      <c r="F22" s="12"/>
    </row>
    <row r="23" spans="1:6" x14ac:dyDescent="0.3">
      <c r="A23" s="37" t="s">
        <v>45</v>
      </c>
      <c r="B23" s="38">
        <f>AVERAGE(B22*C22)+(B21*C21)+(B20*C20)+(B19*C19)</f>
        <v>0.40967500000000001</v>
      </c>
      <c r="C23" s="27">
        <f>SUM(C19:C22)</f>
        <v>0.35</v>
      </c>
      <c r="D23" s="20">
        <v>0.95</v>
      </c>
      <c r="E23" s="19" t="s">
        <v>48</v>
      </c>
      <c r="F23" s="12"/>
    </row>
    <row r="24" spans="1:6" x14ac:dyDescent="0.3">
      <c r="A24" s="28"/>
      <c r="B24" s="29"/>
      <c r="C24" s="39"/>
      <c r="D24" s="20">
        <v>0.05</v>
      </c>
      <c r="E24" s="19" t="s">
        <v>49</v>
      </c>
      <c r="F24" s="12"/>
    </row>
    <row r="25" spans="1:6" x14ac:dyDescent="0.3">
      <c r="A25" s="31" t="s">
        <v>41</v>
      </c>
      <c r="B25" s="32">
        <f>AVERAGE(B19*C19)+(B21*C21)+(B22*C22)+(B20*C20)</f>
        <v>0.40967500000000001</v>
      </c>
      <c r="C25" s="33">
        <f>C23</f>
        <v>0.35</v>
      </c>
      <c r="F25" s="12"/>
    </row>
    <row r="26" spans="1:6" x14ac:dyDescent="0.3">
      <c r="A26" s="16"/>
      <c r="B26" s="40"/>
      <c r="C26" s="35"/>
      <c r="F26" s="12"/>
    </row>
    <row r="27" spans="1:6" x14ac:dyDescent="0.3">
      <c r="A27" s="41" t="s">
        <v>40</v>
      </c>
      <c r="B27" s="42">
        <f>B17+B25</f>
        <v>1.1705000000000001</v>
      </c>
      <c r="C27" s="43">
        <f>C25+C17</f>
        <v>0.99999999999999989</v>
      </c>
      <c r="D27" s="20"/>
      <c r="F27" s="12"/>
    </row>
    <row r="28" spans="1:6" x14ac:dyDescent="0.3">
      <c r="A28" s="134"/>
      <c r="B28" s="134"/>
      <c r="D28" s="20"/>
      <c r="F28" s="12"/>
    </row>
    <row r="29" spans="1:6" ht="53" customHeight="1" x14ac:dyDescent="0.3">
      <c r="A29" s="135" t="s">
        <v>112</v>
      </c>
      <c r="B29" s="136"/>
      <c r="C29" s="136"/>
      <c r="D29" s="20"/>
      <c r="F29" s="12"/>
    </row>
    <row r="30" spans="1:6" ht="14.5" x14ac:dyDescent="0.35">
      <c r="A30" s="2" t="s">
        <v>67</v>
      </c>
      <c r="B30" s="1"/>
      <c r="C30" s="3"/>
      <c r="D30" s="20"/>
      <c r="F30" s="12"/>
    </row>
    <row r="31" spans="1:6" x14ac:dyDescent="0.3">
      <c r="A31" s="45"/>
      <c r="B31" s="45"/>
      <c r="C31" s="45"/>
      <c r="D31" s="20"/>
      <c r="F31" s="12"/>
    </row>
    <row r="32" spans="1:6" x14ac:dyDescent="0.3">
      <c r="A32" s="45"/>
      <c r="B32" s="45"/>
      <c r="C32" s="45"/>
      <c r="D32" s="20"/>
      <c r="F32" s="12"/>
    </row>
    <row r="33" spans="1:5" x14ac:dyDescent="0.3">
      <c r="B33" s="44"/>
      <c r="C33" s="46"/>
      <c r="D33" s="18"/>
    </row>
    <row r="34" spans="1:5" ht="47" customHeight="1" x14ac:dyDescent="0.35">
      <c r="D34"/>
      <c r="E34"/>
    </row>
    <row r="35" spans="1:5" s="1" customFormat="1" ht="14.5" x14ac:dyDescent="0.35">
      <c r="A35" s="13"/>
      <c r="B35" s="13"/>
      <c r="C35" s="44"/>
      <c r="E35" s="4"/>
    </row>
    <row r="36" spans="1:5" ht="68.400000000000006" customHeight="1" x14ac:dyDescent="0.3">
      <c r="D36" s="45"/>
      <c r="E36" s="13"/>
    </row>
    <row r="37" spans="1:5" ht="13.25" customHeight="1" x14ac:dyDescent="0.3">
      <c r="D37" s="45"/>
    </row>
    <row r="38" spans="1:5" ht="13.25" customHeight="1" x14ac:dyDescent="0.3">
      <c r="D38" s="45"/>
    </row>
    <row r="39" spans="1:5" ht="13.25" customHeight="1" x14ac:dyDescent="0.3">
      <c r="D39" s="45"/>
    </row>
    <row r="50" spans="4:5" x14ac:dyDescent="0.3">
      <c r="E50" s="13"/>
    </row>
    <row r="54" spans="4:5" x14ac:dyDescent="0.3">
      <c r="D54" s="46"/>
    </row>
  </sheetData>
  <sheetProtection algorithmName="SHA-512" hashValue="WeWi1yPYxCAE9IdJ6z5xQ5GJTf7AihwncIDhc8hoxQcQ05l/edrGcFgYqcuorQEEof/RU+kZy1c8DU8dLbDz8w==" saltValue="/xe3f8JZwEBo8mpb/Mw6FQ==" spinCount="100000" sheet="1" objects="1" scenarios="1"/>
  <mergeCells count="2">
    <mergeCell ref="A28:B28"/>
    <mergeCell ref="A29:C29"/>
  </mergeCells>
  <pageMargins left="0.7" right="0.7" top="1.3819444444444444" bottom="0.75" header="0.3" footer="0.3"/>
  <pageSetup paperSize="9" scale="45" orientation="landscape" horizontalDpi="4294967293" r:id="rId1"/>
  <headerFooter>
    <oddHeader>&amp;L&amp;"Arial,Vet"&amp;F
&amp;R&amp;G</oddHeader>
    <oddFooter>&amp;L&amp;"Verdana,Standaard"&amp;8&amp;A&amp;C&amp;"Verdana,Standaard"&amp;8 ROK Flexibele Arbeidskrachten uitzenden en payroll - Z24 178754        &amp;R&amp;"Verdana,Standaard"&amp;8©Nova Vista Human Capital</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4"/>
  <sheetViews>
    <sheetView showGridLines="0" view="pageLayout" topLeftCell="A2" zoomScale="115" zoomScaleNormal="100" zoomScalePageLayoutView="115" workbookViewId="0">
      <selection activeCell="B10" sqref="B10"/>
    </sheetView>
  </sheetViews>
  <sheetFormatPr defaultColWidth="10.6328125" defaultRowHeight="14" x14ac:dyDescent="0.3"/>
  <cols>
    <col min="1" max="1" width="64.453125" style="13" customWidth="1"/>
    <col min="2" max="2" width="14.90625" style="13" customWidth="1"/>
    <col min="3" max="3" width="13.453125" style="44" customWidth="1"/>
    <col min="4" max="4" width="14.453125" style="13" customWidth="1"/>
    <col min="5" max="5" width="16.36328125" style="13" customWidth="1"/>
    <col min="6" max="6" width="10.54296875" style="44" customWidth="1"/>
    <col min="7" max="7" width="11.54296875" style="13" customWidth="1"/>
    <col min="8" max="16384" width="10.6328125" style="13"/>
  </cols>
  <sheetData>
    <row r="1" spans="1:7" x14ac:dyDescent="0.3">
      <c r="A1" s="47" t="s">
        <v>0</v>
      </c>
      <c r="B1" s="137" t="s">
        <v>9</v>
      </c>
      <c r="C1" s="138"/>
      <c r="D1" s="138"/>
      <c r="E1" s="138"/>
      <c r="F1" s="138"/>
      <c r="G1" s="139"/>
    </row>
    <row r="2" spans="1:7" ht="53.4" customHeight="1" x14ac:dyDescent="0.3">
      <c r="B2" s="142" t="s">
        <v>78</v>
      </c>
      <c r="C2" s="143"/>
      <c r="D2" s="144"/>
      <c r="E2" s="142" t="s">
        <v>79</v>
      </c>
      <c r="F2" s="143"/>
      <c r="G2" s="144"/>
    </row>
    <row r="3" spans="1:7" ht="28" x14ac:dyDescent="0.3">
      <c r="A3" s="48" t="s">
        <v>104</v>
      </c>
      <c r="B3" s="49" t="s">
        <v>1</v>
      </c>
      <c r="C3" s="50" t="s">
        <v>2</v>
      </c>
      <c r="D3" s="49" t="s">
        <v>3</v>
      </c>
      <c r="E3" s="49" t="s">
        <v>1</v>
      </c>
      <c r="F3" s="50" t="s">
        <v>2</v>
      </c>
      <c r="G3" s="49" t="s">
        <v>3</v>
      </c>
    </row>
    <row r="4" spans="1:7" x14ac:dyDescent="0.3">
      <c r="A4" s="51" t="s">
        <v>4</v>
      </c>
      <c r="B4" s="52">
        <v>160</v>
      </c>
      <c r="C4" s="53">
        <v>10</v>
      </c>
      <c r="D4" s="54">
        <f>(B4/(100-C4))</f>
        <v>1.7777777777777777</v>
      </c>
      <c r="E4" s="53">
        <v>160</v>
      </c>
      <c r="F4" s="53">
        <v>10</v>
      </c>
      <c r="G4" s="54">
        <f>(E4/(100-F4))</f>
        <v>1.7777777777777777</v>
      </c>
    </row>
    <row r="5" spans="1:7" x14ac:dyDescent="0.3">
      <c r="A5" s="55" t="s">
        <v>31</v>
      </c>
      <c r="B5" s="52">
        <f>'KP regulier uitzend 2024'!C39*100</f>
        <v>117.05000000000001</v>
      </c>
      <c r="C5" s="56">
        <v>0</v>
      </c>
      <c r="D5" s="57">
        <f>B5/(100-C5)</f>
        <v>1.1705000000000001</v>
      </c>
      <c r="E5" s="52">
        <f t="shared" ref="E5:E15" si="0">B5</f>
        <v>117.05000000000001</v>
      </c>
      <c r="F5" s="58">
        <v>0</v>
      </c>
      <c r="G5" s="57">
        <f>E5/(100-F5)</f>
        <v>1.1705000000000001</v>
      </c>
    </row>
    <row r="6" spans="1:7" x14ac:dyDescent="0.3">
      <c r="A6" s="55" t="s">
        <v>111</v>
      </c>
      <c r="B6" s="52">
        <f>'KP regulier uitzend 2024'!C39*100</f>
        <v>117.05000000000001</v>
      </c>
      <c r="C6" s="56">
        <v>0</v>
      </c>
      <c r="D6" s="57">
        <f>B6/(100-C6)</f>
        <v>1.1705000000000001</v>
      </c>
      <c r="E6" s="52">
        <f t="shared" ref="E6" si="1">B6</f>
        <v>117.05000000000001</v>
      </c>
      <c r="F6" s="58">
        <v>0</v>
      </c>
      <c r="G6" s="57">
        <f>E6/(100-F6)</f>
        <v>1.1705000000000001</v>
      </c>
    </row>
    <row r="7" spans="1:7" x14ac:dyDescent="0.3">
      <c r="A7" s="55" t="s">
        <v>32</v>
      </c>
      <c r="B7" s="52">
        <f>'KP toeslaguren uitzend 2024'!C39*100</f>
        <v>117.05000000000001</v>
      </c>
      <c r="C7" s="59">
        <v>0</v>
      </c>
      <c r="D7" s="57">
        <f t="shared" ref="D7:D15" si="2">B7/(100-C7)</f>
        <v>1.1705000000000001</v>
      </c>
      <c r="E7" s="52">
        <f t="shared" si="0"/>
        <v>117.05000000000001</v>
      </c>
      <c r="F7" s="60">
        <v>0</v>
      </c>
      <c r="G7" s="57">
        <f t="shared" ref="G7:G15" si="3">E7/(100-F7)</f>
        <v>1.1705000000000001</v>
      </c>
    </row>
    <row r="8" spans="1:7" ht="17" customHeight="1" x14ac:dyDescent="0.3">
      <c r="A8" s="55" t="s">
        <v>38</v>
      </c>
      <c r="B8" s="52">
        <f>'KP overuren uitzend 2024'!C39*100</f>
        <v>117.05000000000001</v>
      </c>
      <c r="C8" s="59">
        <v>0</v>
      </c>
      <c r="D8" s="57">
        <f t="shared" si="2"/>
        <v>1.1705000000000001</v>
      </c>
      <c r="E8" s="52">
        <f t="shared" si="0"/>
        <v>117.05000000000001</v>
      </c>
      <c r="F8" s="60">
        <v>0</v>
      </c>
      <c r="G8" s="57">
        <f t="shared" si="3"/>
        <v>1.1705000000000001</v>
      </c>
    </row>
    <row r="9" spans="1:7" x14ac:dyDescent="0.3">
      <c r="A9" s="55" t="s">
        <v>33</v>
      </c>
      <c r="B9" s="52">
        <f>'KP regulier uitzend 2024'!F39*100</f>
        <v>117.05000000000001</v>
      </c>
      <c r="C9" s="56">
        <v>0</v>
      </c>
      <c r="D9" s="57">
        <f t="shared" si="2"/>
        <v>1.1705000000000001</v>
      </c>
      <c r="E9" s="52">
        <f t="shared" si="0"/>
        <v>117.05000000000001</v>
      </c>
      <c r="F9" s="58">
        <v>0</v>
      </c>
      <c r="G9" s="57">
        <f t="shared" si="3"/>
        <v>1.1705000000000001</v>
      </c>
    </row>
    <row r="10" spans="1:7" x14ac:dyDescent="0.3">
      <c r="A10" s="55" t="s">
        <v>110</v>
      </c>
      <c r="B10" s="52">
        <f>'KP regulier uitzend 2024'!F39*100</f>
        <v>117.05000000000001</v>
      </c>
      <c r="C10" s="56">
        <v>0</v>
      </c>
      <c r="D10" s="57">
        <f t="shared" ref="D10" si="4">B10/(100-C10)</f>
        <v>1.1705000000000001</v>
      </c>
      <c r="E10" s="52">
        <f t="shared" ref="E10" si="5">B10</f>
        <v>117.05000000000001</v>
      </c>
      <c r="F10" s="58">
        <v>0</v>
      </c>
      <c r="G10" s="57">
        <f t="shared" ref="G10" si="6">E10/(100-F10)</f>
        <v>1.1705000000000001</v>
      </c>
    </row>
    <row r="11" spans="1:7" x14ac:dyDescent="0.3">
      <c r="A11" s="55" t="s">
        <v>34</v>
      </c>
      <c r="B11" s="52">
        <f>'KP toeslaguren uitzend 2024'!F39*100</f>
        <v>117.05000000000001</v>
      </c>
      <c r="C11" s="59">
        <v>0</v>
      </c>
      <c r="D11" s="57">
        <f t="shared" si="2"/>
        <v>1.1705000000000001</v>
      </c>
      <c r="E11" s="52">
        <f t="shared" si="0"/>
        <v>117.05000000000001</v>
      </c>
      <c r="F11" s="60">
        <v>0</v>
      </c>
      <c r="G11" s="57">
        <f t="shared" si="3"/>
        <v>1.1705000000000001</v>
      </c>
    </row>
    <row r="12" spans="1:7" x14ac:dyDescent="0.3">
      <c r="A12" s="55" t="s">
        <v>35</v>
      </c>
      <c r="B12" s="52">
        <f>'KP overuren uitzend 2024'!F39*100</f>
        <v>117.05000000000001</v>
      </c>
      <c r="C12" s="59">
        <v>0</v>
      </c>
      <c r="D12" s="57">
        <f t="shared" si="2"/>
        <v>1.1705000000000001</v>
      </c>
      <c r="E12" s="52">
        <f t="shared" si="0"/>
        <v>117.05000000000001</v>
      </c>
      <c r="F12" s="60">
        <v>0</v>
      </c>
      <c r="G12" s="57">
        <f t="shared" si="3"/>
        <v>1.1705000000000001</v>
      </c>
    </row>
    <row r="13" spans="1:7" x14ac:dyDescent="0.3">
      <c r="A13" s="55" t="s">
        <v>101</v>
      </c>
      <c r="B13" s="52">
        <f>'KP AOW uitzend 2024'!C39*100</f>
        <v>117.05000000000001</v>
      </c>
      <c r="C13" s="56">
        <v>0</v>
      </c>
      <c r="D13" s="57">
        <f t="shared" si="2"/>
        <v>1.1705000000000001</v>
      </c>
      <c r="E13" s="52">
        <f t="shared" si="0"/>
        <v>117.05000000000001</v>
      </c>
      <c r="F13" s="58">
        <v>0</v>
      </c>
      <c r="G13" s="57">
        <f t="shared" si="3"/>
        <v>1.1705000000000001</v>
      </c>
    </row>
    <row r="14" spans="1:7" x14ac:dyDescent="0.3">
      <c r="A14" s="55" t="s">
        <v>36</v>
      </c>
      <c r="B14" s="52">
        <f>'KP vakantiekr. uitzend 2024'!C39*100</f>
        <v>117.05000000000001</v>
      </c>
      <c r="C14" s="56">
        <v>0</v>
      </c>
      <c r="D14" s="57">
        <f t="shared" si="2"/>
        <v>1.1705000000000001</v>
      </c>
      <c r="E14" s="52">
        <f t="shared" si="0"/>
        <v>117.05000000000001</v>
      </c>
      <c r="F14" s="58">
        <v>0</v>
      </c>
      <c r="G14" s="57">
        <f t="shared" si="3"/>
        <v>1.1705000000000001</v>
      </c>
    </row>
    <row r="15" spans="1:7" ht="14" customHeight="1" x14ac:dyDescent="0.3">
      <c r="A15" s="55" t="s">
        <v>37</v>
      </c>
      <c r="B15" s="52">
        <f>'KP vakantiekr. uitzend 2024'!F39*100</f>
        <v>117.05000000000001</v>
      </c>
      <c r="C15" s="59">
        <v>0</v>
      </c>
      <c r="D15" s="57">
        <f t="shared" si="2"/>
        <v>1.1705000000000001</v>
      </c>
      <c r="E15" s="52">
        <f t="shared" si="0"/>
        <v>117.05000000000001</v>
      </c>
      <c r="F15" s="60">
        <v>0</v>
      </c>
      <c r="G15" s="57">
        <f t="shared" si="3"/>
        <v>1.1705000000000001</v>
      </c>
    </row>
    <row r="16" spans="1:7" x14ac:dyDescent="0.3">
      <c r="A16" s="140"/>
      <c r="B16" s="141"/>
      <c r="C16" s="141"/>
      <c r="D16" s="141"/>
      <c r="E16" s="141"/>
      <c r="F16" s="141"/>
      <c r="G16" s="141"/>
    </row>
    <row r="17" spans="1:7" ht="35.25" customHeight="1" x14ac:dyDescent="0.3">
      <c r="B17" s="142" t="s">
        <v>78</v>
      </c>
      <c r="C17" s="143"/>
      <c r="D17" s="144"/>
      <c r="E17" s="142" t="s">
        <v>79</v>
      </c>
      <c r="F17" s="143"/>
      <c r="G17" s="144"/>
    </row>
    <row r="18" spans="1:7" ht="28" x14ac:dyDescent="0.3">
      <c r="A18" s="62" t="s">
        <v>105</v>
      </c>
      <c r="B18" s="63" t="s">
        <v>5</v>
      </c>
      <c r="C18" s="64" t="s">
        <v>2</v>
      </c>
      <c r="D18" s="65" t="s">
        <v>3</v>
      </c>
      <c r="E18" s="63" t="s">
        <v>5</v>
      </c>
      <c r="F18" s="64" t="s">
        <v>2</v>
      </c>
      <c r="G18" s="65" t="s">
        <v>3</v>
      </c>
    </row>
    <row r="19" spans="1:7" x14ac:dyDescent="0.3">
      <c r="A19" s="6" t="s">
        <v>31</v>
      </c>
      <c r="B19" s="52">
        <f>'KP regulier uitzend 2024'!I39*100</f>
        <v>117.05000000000001</v>
      </c>
      <c r="C19" s="58">
        <v>0</v>
      </c>
      <c r="D19" s="57">
        <f>B19/(100-C19)</f>
        <v>1.1705000000000001</v>
      </c>
      <c r="E19" s="52">
        <f t="shared" ref="E19:E29" si="7">B19</f>
        <v>117.05000000000001</v>
      </c>
      <c r="F19" s="58">
        <v>0</v>
      </c>
      <c r="G19" s="57">
        <f>E19/(100-F19)</f>
        <v>1.1705000000000001</v>
      </c>
    </row>
    <row r="20" spans="1:7" x14ac:dyDescent="0.3">
      <c r="A20" s="6" t="s">
        <v>111</v>
      </c>
      <c r="B20" s="52">
        <f>'KP regulier uitzend 2024'!I39*100</f>
        <v>117.05000000000001</v>
      </c>
      <c r="C20" s="58">
        <v>0</v>
      </c>
      <c r="D20" s="57">
        <f>B20/(100-C20)</f>
        <v>1.1705000000000001</v>
      </c>
      <c r="E20" s="52">
        <f t="shared" ref="E20" si="8">B20</f>
        <v>117.05000000000001</v>
      </c>
      <c r="F20" s="58">
        <v>0</v>
      </c>
      <c r="G20" s="57">
        <f>E20/(100-F20)</f>
        <v>1.1705000000000001</v>
      </c>
    </row>
    <row r="21" spans="1:7" x14ac:dyDescent="0.3">
      <c r="A21" s="6" t="s">
        <v>32</v>
      </c>
      <c r="B21" s="52">
        <f>'KP toeslaguren uitzend 2024'!I39*100</f>
        <v>117.05000000000001</v>
      </c>
      <c r="C21" s="60">
        <v>0</v>
      </c>
      <c r="D21" s="57">
        <f t="shared" ref="D21:D29" si="9">B21/(100-C21)</f>
        <v>1.1705000000000001</v>
      </c>
      <c r="E21" s="52">
        <f t="shared" si="7"/>
        <v>117.05000000000001</v>
      </c>
      <c r="F21" s="60">
        <v>0</v>
      </c>
      <c r="G21" s="57">
        <f t="shared" ref="G21:G29" si="10">E21/(100-F21)</f>
        <v>1.1705000000000001</v>
      </c>
    </row>
    <row r="22" spans="1:7" x14ac:dyDescent="0.3">
      <c r="A22" s="6" t="s">
        <v>52</v>
      </c>
      <c r="B22" s="52">
        <f>'KP overuren uitzend 2024'!I39*100</f>
        <v>117.05000000000001</v>
      </c>
      <c r="C22" s="60">
        <v>0</v>
      </c>
      <c r="D22" s="57">
        <f t="shared" si="9"/>
        <v>1.1705000000000001</v>
      </c>
      <c r="E22" s="52">
        <f t="shared" si="7"/>
        <v>117.05000000000001</v>
      </c>
      <c r="F22" s="60">
        <v>0</v>
      </c>
      <c r="G22" s="57">
        <f t="shared" si="10"/>
        <v>1.1705000000000001</v>
      </c>
    </row>
    <row r="23" spans="1:7" x14ac:dyDescent="0.3">
      <c r="A23" s="6" t="s">
        <v>33</v>
      </c>
      <c r="B23" s="52">
        <f>'KP regulier uitzend 2024'!L39*100</f>
        <v>117.05000000000001</v>
      </c>
      <c r="C23" s="58">
        <v>0</v>
      </c>
      <c r="D23" s="57">
        <f t="shared" si="9"/>
        <v>1.1705000000000001</v>
      </c>
      <c r="E23" s="52">
        <f t="shared" si="7"/>
        <v>117.05000000000001</v>
      </c>
      <c r="F23" s="58">
        <v>0</v>
      </c>
      <c r="G23" s="57">
        <f t="shared" si="10"/>
        <v>1.1705000000000001</v>
      </c>
    </row>
    <row r="24" spans="1:7" x14ac:dyDescent="0.3">
      <c r="A24" s="6" t="s">
        <v>110</v>
      </c>
      <c r="B24" s="52">
        <f>'KP regulier uitzend 2024'!L39*100</f>
        <v>117.05000000000001</v>
      </c>
      <c r="C24" s="58">
        <v>0</v>
      </c>
      <c r="D24" s="57">
        <f t="shared" ref="D24" si="11">B24/(100-C24)</f>
        <v>1.1705000000000001</v>
      </c>
      <c r="E24" s="52">
        <f t="shared" ref="E24" si="12">B24</f>
        <v>117.05000000000001</v>
      </c>
      <c r="F24" s="58">
        <v>0</v>
      </c>
      <c r="G24" s="57">
        <f t="shared" ref="G24" si="13">E24/(100-F24)</f>
        <v>1.1705000000000001</v>
      </c>
    </row>
    <row r="25" spans="1:7" x14ac:dyDescent="0.3">
      <c r="A25" s="6" t="s">
        <v>34</v>
      </c>
      <c r="B25" s="52">
        <f>'KP toeslaguren uitzend 2024'!L39*100</f>
        <v>117.05000000000001</v>
      </c>
      <c r="C25" s="60">
        <v>0</v>
      </c>
      <c r="D25" s="57">
        <f t="shared" si="9"/>
        <v>1.1705000000000001</v>
      </c>
      <c r="E25" s="52">
        <f t="shared" si="7"/>
        <v>117.05000000000001</v>
      </c>
      <c r="F25" s="60">
        <v>0</v>
      </c>
      <c r="G25" s="57">
        <f t="shared" si="10"/>
        <v>1.1705000000000001</v>
      </c>
    </row>
    <row r="26" spans="1:7" x14ac:dyDescent="0.3">
      <c r="A26" s="6" t="s">
        <v>35</v>
      </c>
      <c r="B26" s="52">
        <f>'KP overuren uitzend 2024'!L39*100</f>
        <v>117.05000000000001</v>
      </c>
      <c r="C26" s="60">
        <v>0</v>
      </c>
      <c r="D26" s="57">
        <f t="shared" si="9"/>
        <v>1.1705000000000001</v>
      </c>
      <c r="E26" s="52">
        <f t="shared" si="7"/>
        <v>117.05000000000001</v>
      </c>
      <c r="F26" s="60">
        <v>0</v>
      </c>
      <c r="G26" s="57">
        <f t="shared" si="10"/>
        <v>1.1705000000000001</v>
      </c>
    </row>
    <row r="27" spans="1:7" x14ac:dyDescent="0.3">
      <c r="A27" s="55" t="s">
        <v>101</v>
      </c>
      <c r="B27" s="52">
        <f>'KP AOW uitzend 2024'!I39*100</f>
        <v>117.05000000000001</v>
      </c>
      <c r="C27" s="58">
        <v>0</v>
      </c>
      <c r="D27" s="57">
        <f t="shared" si="9"/>
        <v>1.1705000000000001</v>
      </c>
      <c r="E27" s="52">
        <f t="shared" si="7"/>
        <v>117.05000000000001</v>
      </c>
      <c r="F27" s="58">
        <v>0</v>
      </c>
      <c r="G27" s="57">
        <f t="shared" si="10"/>
        <v>1.1705000000000001</v>
      </c>
    </row>
    <row r="28" spans="1:7" x14ac:dyDescent="0.3">
      <c r="A28" s="6" t="s">
        <v>36</v>
      </c>
      <c r="B28" s="52">
        <f>'KP vakantiekr. uitzend 2024'!I39*100</f>
        <v>117.05000000000001</v>
      </c>
      <c r="C28" s="58">
        <v>0</v>
      </c>
      <c r="D28" s="57">
        <f t="shared" si="9"/>
        <v>1.1705000000000001</v>
      </c>
      <c r="E28" s="52">
        <f t="shared" si="7"/>
        <v>117.05000000000001</v>
      </c>
      <c r="F28" s="58">
        <v>0</v>
      </c>
      <c r="G28" s="57">
        <f t="shared" si="10"/>
        <v>1.1705000000000001</v>
      </c>
    </row>
    <row r="29" spans="1:7" x14ac:dyDescent="0.3">
      <c r="A29" s="6" t="s">
        <v>37</v>
      </c>
      <c r="B29" s="52">
        <f>'KP vakantiekr. uitzend 2024'!L39*100</f>
        <v>117.05000000000001</v>
      </c>
      <c r="C29" s="60">
        <v>0</v>
      </c>
      <c r="D29" s="57">
        <f t="shared" si="9"/>
        <v>1.1705000000000001</v>
      </c>
      <c r="E29" s="52">
        <f t="shared" si="7"/>
        <v>117.05000000000001</v>
      </c>
      <c r="F29" s="60">
        <v>0</v>
      </c>
      <c r="G29" s="57">
        <f t="shared" si="10"/>
        <v>1.1705000000000001</v>
      </c>
    </row>
    <row r="30" spans="1:7" x14ac:dyDescent="0.3">
      <c r="A30" s="66"/>
      <c r="B30" s="67"/>
      <c r="C30" s="68"/>
      <c r="D30" s="69"/>
      <c r="E30" s="67"/>
      <c r="F30" s="68"/>
      <c r="G30" s="69"/>
    </row>
    <row r="31" spans="1:7" s="70" customFormat="1" ht="159.5" customHeight="1" x14ac:dyDescent="0.35">
      <c r="A31" s="145" t="s">
        <v>113</v>
      </c>
      <c r="B31" s="146"/>
      <c r="C31" s="146"/>
      <c r="D31" s="146"/>
      <c r="E31" s="146"/>
      <c r="F31" s="146"/>
      <c r="G31" s="146"/>
    </row>
    <row r="33" spans="1:7" x14ac:dyDescent="0.3">
      <c r="A33" s="44"/>
      <c r="B33" s="61"/>
      <c r="C33" s="61"/>
      <c r="D33" s="61"/>
      <c r="G33" s="61"/>
    </row>
    <row r="34" spans="1:7" x14ac:dyDescent="0.3">
      <c r="A34" s="140"/>
      <c r="B34" s="141"/>
      <c r="C34" s="141"/>
      <c r="D34" s="141"/>
      <c r="E34" s="141"/>
      <c r="F34" s="141"/>
      <c r="G34" s="141"/>
    </row>
  </sheetData>
  <sheetProtection algorithmName="SHA-512" hashValue="I4KpILxSmPQWzw1ZbIP31uivJBhNJLH5jd72kdf8VJccwB9xROQKYZWsz5nhRJBCczJEWeci9DvHqFpBDcW7iQ==" saltValue="CAtwG0+Q/NK2pIZrqmEQWQ==" spinCount="100000" sheet="1" objects="1" scenarios="1"/>
  <mergeCells count="8">
    <mergeCell ref="B1:G1"/>
    <mergeCell ref="A34:G34"/>
    <mergeCell ref="B2:D2"/>
    <mergeCell ref="A16:G16"/>
    <mergeCell ref="B17:D17"/>
    <mergeCell ref="E17:G17"/>
    <mergeCell ref="A31:G31"/>
    <mergeCell ref="E2:G2"/>
  </mergeCells>
  <conditionalFormatting sqref="B4:B15 B19:B29 E19:E29">
    <cfRule type="cellIs" dxfId="105" priority="4" operator="greaterThan">
      <formula>100</formula>
    </cfRule>
  </conditionalFormatting>
  <conditionalFormatting sqref="B1:G1">
    <cfRule type="notContainsBlanks" dxfId="104" priority="31">
      <formula>LEN(TRIM(B1))&gt;0</formula>
    </cfRule>
  </conditionalFormatting>
  <conditionalFormatting sqref="C5:C15 C19:C29 F19:F29">
    <cfRule type="cellIs" dxfId="103" priority="17" operator="greaterThan">
      <formula>0</formula>
    </cfRule>
  </conditionalFormatting>
  <conditionalFormatting sqref="E5:E15">
    <cfRule type="cellIs" dxfId="102" priority="8" operator="greaterThan">
      <formula>100</formula>
    </cfRule>
  </conditionalFormatting>
  <conditionalFormatting sqref="F5:F15">
    <cfRule type="cellIs" dxfId="101" priority="9" operator="greaterThan">
      <formula>0</formula>
    </cfRule>
  </conditionalFormatting>
  <dataValidations count="3">
    <dataValidation type="textLength" allowBlank="1" showInputMessage="1" showErrorMessage="1" errorTitle="Maximaal 2 decimalen" error="U dient maximaal 2 decimalen in te geven." sqref="F5:F15 C5:C15 C19:C29 F19:F29" xr:uid="{00000000-0002-0000-0000-000000000000}">
      <formula1>1</formula1>
      <formula2>5</formula2>
    </dataValidation>
    <dataValidation type="textLength" allowBlank="1" showInputMessage="1" errorTitle="Maximaal 2 decimalen" error="U dient maximaal 2 decimalen in te geven." sqref="B5:B15 B19:B29" xr:uid="{00000000-0002-0000-0000-000001000000}">
      <formula1>3</formula1>
      <formula2>6</formula2>
    </dataValidation>
    <dataValidation allowBlank="1" showInputMessage="1" sqref="E5:E15 E19:E29" xr:uid="{DDFBED5C-4123-40AB-802F-0D767C0EC1AA}"/>
  </dataValidations>
  <pageMargins left="0.70866141732283472" right="0.70866141732283472" top="1.234375" bottom="0.74803149606299213" header="0.31496062992125984" footer="0.31496062992125984"/>
  <pageSetup paperSize="9" scale="63" orientation="landscape" horizontalDpi="4294967293" r:id="rId1"/>
  <headerFooter alignWithMargins="0">
    <oddHeader>&amp;L&amp;"Arial,Vet"&amp;F&amp;R&amp;G</oddHeader>
    <oddFooter>&amp;L&amp;"Verdana,Standaard"&amp;8&amp;A&amp;C&amp;"Verdana,Standaard"&amp;8 ROK Flexibele Arbeidskrachten uitzenden en payroll - Z24 178754        &amp;R&amp;"Verdana,Standaard"&amp;8©Nova Vista Human Capital</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EC884-BECA-4ABB-A185-164C45885E4A}">
  <sheetPr>
    <pageSetUpPr fitToPage="1"/>
  </sheetPr>
  <dimension ref="A1:G17"/>
  <sheetViews>
    <sheetView showGridLines="0" tabSelected="1" view="pageLayout" topLeftCell="A10" zoomScaleNormal="100" workbookViewId="0">
      <selection activeCell="A14" sqref="A14:G14"/>
    </sheetView>
  </sheetViews>
  <sheetFormatPr defaultColWidth="10.6328125" defaultRowHeight="14" x14ac:dyDescent="0.3"/>
  <cols>
    <col min="1" max="1" width="61.6328125" style="13" customWidth="1"/>
    <col min="2" max="2" width="14.90625" style="13" customWidth="1"/>
    <col min="3" max="3" width="13.453125" style="44" customWidth="1"/>
    <col min="4" max="4" width="14.453125" style="13" customWidth="1"/>
    <col min="5" max="5" width="13.453125" style="13" customWidth="1"/>
    <col min="6" max="6" width="10.54296875" style="44" customWidth="1"/>
    <col min="7" max="7" width="11.54296875" style="13" customWidth="1"/>
    <col min="8" max="16384" width="10.6328125" style="13"/>
  </cols>
  <sheetData>
    <row r="1" spans="1:7" x14ac:dyDescent="0.3">
      <c r="A1" s="47" t="s">
        <v>0</v>
      </c>
      <c r="B1" s="137" t="s">
        <v>9</v>
      </c>
      <c r="C1" s="147"/>
      <c r="D1" s="147"/>
      <c r="F1" s="13"/>
    </row>
    <row r="2" spans="1:7" ht="53.4" customHeight="1" x14ac:dyDescent="0.3">
      <c r="B2" s="142" t="s">
        <v>54</v>
      </c>
      <c r="C2" s="143"/>
      <c r="D2" s="144"/>
      <c r="F2" s="13"/>
    </row>
    <row r="3" spans="1:7" ht="28" x14ac:dyDescent="0.3">
      <c r="A3" s="48" t="s">
        <v>68</v>
      </c>
      <c r="B3" s="49" t="s">
        <v>50</v>
      </c>
      <c r="C3" s="50" t="s">
        <v>2</v>
      </c>
      <c r="D3" s="49" t="s">
        <v>3</v>
      </c>
      <c r="F3" s="13"/>
    </row>
    <row r="4" spans="1:7" x14ac:dyDescent="0.3">
      <c r="A4" s="5" t="s">
        <v>69</v>
      </c>
      <c r="B4" s="52">
        <f>('Kp payroll 2024 declarabel'!D37)*100</f>
        <v>117.05000000000001</v>
      </c>
      <c r="C4" s="58">
        <v>0</v>
      </c>
      <c r="D4" s="57">
        <f t="shared" ref="D4:D11" si="0">B4/(100-C4)</f>
        <v>1.1705000000000001</v>
      </c>
      <c r="F4" s="13"/>
    </row>
    <row r="5" spans="1:7" x14ac:dyDescent="0.3">
      <c r="A5" s="6" t="s">
        <v>115</v>
      </c>
      <c r="B5" s="52">
        <f>('Kp payroll 2024 declarabel'!G37)*100</f>
        <v>117.05000000000001</v>
      </c>
      <c r="C5" s="60">
        <v>0</v>
      </c>
      <c r="D5" s="57">
        <f t="shared" si="0"/>
        <v>1.1705000000000001</v>
      </c>
      <c r="F5" s="13"/>
    </row>
    <row r="6" spans="1:7" x14ac:dyDescent="0.3">
      <c r="A6" s="6" t="s">
        <v>70</v>
      </c>
      <c r="B6" s="52">
        <f>('Kp payroll 2024 declarabel'!J37)*100</f>
        <v>117.05000000000001</v>
      </c>
      <c r="C6" s="60">
        <v>0</v>
      </c>
      <c r="D6" s="57">
        <f t="shared" si="0"/>
        <v>1.1705000000000001</v>
      </c>
      <c r="F6" s="13"/>
    </row>
    <row r="7" spans="1:7" x14ac:dyDescent="0.3">
      <c r="A7" s="6" t="s">
        <v>71</v>
      </c>
      <c r="B7" s="52">
        <f>('Kp payroll 2024 contracturen'!E30)*100</f>
        <v>117.05000000000001</v>
      </c>
      <c r="C7" s="58">
        <v>0</v>
      </c>
      <c r="D7" s="57">
        <f t="shared" si="0"/>
        <v>1.1705000000000001</v>
      </c>
      <c r="F7" s="13"/>
    </row>
    <row r="8" spans="1:7" x14ac:dyDescent="0.3">
      <c r="A8" s="6" t="s">
        <v>114</v>
      </c>
      <c r="B8" s="52">
        <f>('Kp payroll 2024 contracturen'!H30)*100</f>
        <v>117.05000000000001</v>
      </c>
      <c r="C8" s="60">
        <v>0</v>
      </c>
      <c r="D8" s="57">
        <f t="shared" si="0"/>
        <v>1.1705000000000001</v>
      </c>
      <c r="F8" s="13"/>
    </row>
    <row r="9" spans="1:7" ht="17.399999999999999" customHeight="1" x14ac:dyDescent="0.3">
      <c r="A9" s="6" t="s">
        <v>72</v>
      </c>
      <c r="B9" s="52">
        <f>('Kp payroll 2024 contracturen'!K30)*100</f>
        <v>117.05000000000001</v>
      </c>
      <c r="C9" s="60">
        <v>0</v>
      </c>
      <c r="D9" s="57">
        <f t="shared" si="0"/>
        <v>1.1705000000000001</v>
      </c>
      <c r="F9" s="13"/>
    </row>
    <row r="10" spans="1:7" x14ac:dyDescent="0.3">
      <c r="A10" s="6" t="s">
        <v>73</v>
      </c>
      <c r="B10" s="52">
        <f>('KP payroll 2024 AOW'!D37)*100</f>
        <v>117.05000000000001</v>
      </c>
      <c r="C10" s="58">
        <v>0</v>
      </c>
      <c r="D10" s="57">
        <f t="shared" si="0"/>
        <v>1.1705000000000001</v>
      </c>
      <c r="E10" s="61"/>
      <c r="F10" s="61"/>
      <c r="G10" s="61"/>
    </row>
    <row r="11" spans="1:7" x14ac:dyDescent="0.3">
      <c r="A11" s="6" t="s">
        <v>74</v>
      </c>
      <c r="B11" s="52">
        <f>('KP payroll 2024 AOW'!G37)*100</f>
        <v>117.05000000000001</v>
      </c>
      <c r="C11" s="58">
        <v>0</v>
      </c>
      <c r="D11" s="57">
        <f t="shared" si="0"/>
        <v>1.1705000000000001</v>
      </c>
      <c r="F11" s="13"/>
    </row>
    <row r="12" spans="1:7" x14ac:dyDescent="0.3">
      <c r="A12" s="44"/>
      <c r="B12" s="61"/>
      <c r="C12" s="61"/>
      <c r="D12" s="61"/>
      <c r="E12" s="61"/>
      <c r="F12" s="61"/>
      <c r="G12" s="61"/>
    </row>
    <row r="13" spans="1:7" s="72" customFormat="1" x14ac:dyDescent="0.3">
      <c r="A13" s="150"/>
      <c r="B13" s="151"/>
      <c r="C13" s="151"/>
      <c r="D13" s="151"/>
      <c r="E13" s="151"/>
      <c r="F13" s="151"/>
      <c r="G13" s="151"/>
    </row>
    <row r="14" spans="1:7" s="70" customFormat="1" ht="160.5" customHeight="1" x14ac:dyDescent="0.35">
      <c r="A14" s="148" t="s">
        <v>120</v>
      </c>
      <c r="B14" s="149"/>
      <c r="C14" s="149"/>
      <c r="D14" s="149"/>
      <c r="E14" s="149"/>
      <c r="F14" s="149"/>
      <c r="G14" s="149"/>
    </row>
    <row r="15" spans="1:7" ht="14.5" x14ac:dyDescent="0.35">
      <c r="A15" s="71"/>
      <c r="E15" s="19"/>
      <c r="F15" s="24"/>
    </row>
    <row r="16" spans="1:7" ht="14.5" x14ac:dyDescent="0.35">
      <c r="A16" s="71"/>
      <c r="E16" s="19"/>
      <c r="F16" s="13"/>
    </row>
    <row r="17" spans="1:7" x14ac:dyDescent="0.3">
      <c r="A17" s="44"/>
      <c r="B17" s="61"/>
      <c r="C17" s="61"/>
      <c r="D17" s="61"/>
      <c r="E17" s="61"/>
      <c r="F17" s="61"/>
      <c r="G17" s="61"/>
    </row>
  </sheetData>
  <sheetProtection algorithmName="SHA-512" hashValue="QoqVFgHaYa/j9xjBZgMZGDNrYghVGIwPhIpLfaOqzegp4dTivHrT2yl8nj5HLlCqBhDZE8JXG2ByAykWl8y+Kg==" saltValue="6sTCzdn0s7gpA41lJnD1MA==" spinCount="100000" sheet="1" objects="1" scenarios="1"/>
  <mergeCells count="4">
    <mergeCell ref="B1:D1"/>
    <mergeCell ref="A14:G14"/>
    <mergeCell ref="B2:D2"/>
    <mergeCell ref="A13:G13"/>
  </mergeCells>
  <conditionalFormatting sqref="B1">
    <cfRule type="notContainsBlanks" dxfId="100" priority="9">
      <formula>LEN(TRIM(B1))&gt;0</formula>
    </cfRule>
  </conditionalFormatting>
  <conditionalFormatting sqref="B4:B11">
    <cfRule type="cellIs" dxfId="99" priority="6" operator="greaterThan">
      <formula>100</formula>
    </cfRule>
  </conditionalFormatting>
  <conditionalFormatting sqref="C4:C11">
    <cfRule type="cellIs" dxfId="98" priority="7" operator="greaterThan">
      <formula>0</formula>
    </cfRule>
  </conditionalFormatting>
  <dataValidations count="2">
    <dataValidation type="textLength" allowBlank="1" showInputMessage="1" showErrorMessage="1" errorTitle="Maximaal 2 decimalen" error="U dient maximaal 2 decimalen in te geven." sqref="B5:B11" xr:uid="{336A524E-B436-4AB8-B6B9-D8266FDFE295}">
      <formula1>3</formula1>
      <formula2>6</formula2>
    </dataValidation>
    <dataValidation type="textLength" allowBlank="1" showInputMessage="1" showErrorMessage="1" errorTitle="Maximaal 2 decimalen" error="U dient maximaal 2 decimalen in te geven." sqref="C5:C11" xr:uid="{479E6D19-9565-47AA-802F-99536D0C821F}">
      <formula1>1</formula1>
      <formula2>5</formula2>
    </dataValidation>
  </dataValidations>
  <pageMargins left="0.70866141732283472" right="0.70866141732283472" top="1.2690625" bottom="0.74803149606299213" header="0.31496062992125984" footer="0.31496062992125984"/>
  <pageSetup paperSize="9" scale="74" orientation="landscape" horizontalDpi="4294967293" r:id="rId1"/>
  <headerFooter alignWithMargins="0">
    <oddHeader>&amp;L&amp;"Arial,Vet"&amp;F&amp;R&amp;G</oddHeader>
    <oddFooter>&amp;L&amp;"Verdana,Standaard"&amp;8&amp;A&amp;C&amp;"Verdana,Standaard"&amp;8 ROK Flexibele Arbeidskrachten uitzenden en payroll - Z24 178754        &amp;R&amp;8©Nova Vista Human Capital</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B7ED8-5F5A-4A5A-AD93-3F0E801CB238}">
  <sheetPr>
    <pageSetUpPr fitToPage="1"/>
  </sheetPr>
  <dimension ref="A1:K42"/>
  <sheetViews>
    <sheetView showGridLines="0" view="pageLayout" topLeftCell="A5" zoomScale="85" zoomScaleNormal="100" zoomScalePageLayoutView="85" workbookViewId="0">
      <selection activeCell="K18" sqref="K18"/>
    </sheetView>
  </sheetViews>
  <sheetFormatPr defaultColWidth="10.54296875" defaultRowHeight="14" x14ac:dyDescent="0.3"/>
  <cols>
    <col min="1" max="1" width="42.81640625" style="79" bestFit="1" customWidth="1"/>
    <col min="2" max="4" width="10.54296875" style="79"/>
    <col min="5" max="5" width="12.54296875" style="79" customWidth="1"/>
    <col min="6" max="7" width="10.54296875" style="79"/>
    <col min="8" max="8" width="12.54296875" style="79" customWidth="1"/>
    <col min="9" max="10" width="10.54296875" style="79"/>
    <col min="11" max="11" width="12.54296875" style="79" customWidth="1"/>
    <col min="12" max="12" width="5.453125" style="79" customWidth="1"/>
    <col min="13" max="16384" width="10.54296875" style="79"/>
  </cols>
  <sheetData>
    <row r="1" spans="1:11" s="74" customFormat="1" x14ac:dyDescent="0.3">
      <c r="A1" s="73" t="s">
        <v>0</v>
      </c>
      <c r="B1" s="158" t="s">
        <v>9</v>
      </c>
      <c r="C1" s="159"/>
      <c r="D1" s="159"/>
      <c r="E1" s="159"/>
      <c r="F1" s="159"/>
      <c r="G1" s="143"/>
      <c r="H1" s="143"/>
      <c r="I1" s="143"/>
      <c r="J1" s="143"/>
      <c r="K1" s="144"/>
    </row>
    <row r="2" spans="1:11" x14ac:dyDescent="0.3">
      <c r="A2" s="75"/>
      <c r="B2" s="76"/>
      <c r="C2" s="77"/>
      <c r="D2" s="78"/>
      <c r="E2" s="78"/>
      <c r="F2" s="76"/>
      <c r="G2" s="78"/>
      <c r="H2" s="78"/>
      <c r="J2" s="78"/>
      <c r="K2" s="78"/>
    </row>
    <row r="3" spans="1:11" ht="23" customHeight="1" x14ac:dyDescent="0.3">
      <c r="B3" s="80"/>
      <c r="C3" s="81"/>
      <c r="D3" s="160" t="s">
        <v>55</v>
      </c>
      <c r="E3" s="161"/>
      <c r="G3" s="160" t="s">
        <v>56</v>
      </c>
      <c r="H3" s="161"/>
      <c r="J3" s="160" t="s">
        <v>57</v>
      </c>
      <c r="K3" s="161"/>
    </row>
    <row r="4" spans="1:11" ht="24.65" customHeight="1" x14ac:dyDescent="0.3">
      <c r="B4" s="82"/>
      <c r="C4" s="81"/>
      <c r="D4" s="162"/>
      <c r="E4" s="163"/>
      <c r="F4" s="83"/>
      <c r="G4" s="162"/>
      <c r="H4" s="163"/>
      <c r="J4" s="162"/>
      <c r="K4" s="163"/>
    </row>
    <row r="5" spans="1:11" x14ac:dyDescent="0.3">
      <c r="A5" s="84" t="s">
        <v>10</v>
      </c>
      <c r="B5" s="85"/>
      <c r="C5" s="86"/>
      <c r="D5" s="87"/>
      <c r="E5" s="88"/>
      <c r="F5" s="85"/>
      <c r="G5" s="87"/>
      <c r="H5" s="88"/>
      <c r="J5" s="87"/>
      <c r="K5" s="88"/>
    </row>
    <row r="6" spans="1:11" ht="14.5" thickBot="1" x14ac:dyDescent="0.35">
      <c r="A6" s="89" t="s">
        <v>11</v>
      </c>
      <c r="B6" s="90"/>
      <c r="C6" s="86"/>
      <c r="D6" s="91">
        <v>1</v>
      </c>
      <c r="E6" s="92">
        <f>D6</f>
        <v>1</v>
      </c>
      <c r="F6" s="90"/>
      <c r="G6" s="91">
        <v>1</v>
      </c>
      <c r="H6" s="92">
        <f>G6</f>
        <v>1</v>
      </c>
      <c r="J6" s="91">
        <v>1</v>
      </c>
      <c r="K6" s="92">
        <f>J6</f>
        <v>1</v>
      </c>
    </row>
    <row r="7" spans="1:11" ht="14.5" thickTop="1" x14ac:dyDescent="0.3">
      <c r="A7" s="89"/>
      <c r="B7" s="86"/>
      <c r="C7" s="86"/>
      <c r="D7" s="93"/>
      <c r="E7" s="94">
        <f>SUM(E6:E6)</f>
        <v>1</v>
      </c>
      <c r="F7" s="86"/>
      <c r="G7" s="93"/>
      <c r="H7" s="94">
        <f>SUM(H6:H6)</f>
        <v>1</v>
      </c>
      <c r="J7" s="93"/>
      <c r="K7" s="94">
        <f>SUM(K6:K6)</f>
        <v>1</v>
      </c>
    </row>
    <row r="8" spans="1:11" ht="42.5" thickBot="1" x14ac:dyDescent="0.35">
      <c r="A8" s="95" t="s">
        <v>106</v>
      </c>
      <c r="B8" s="96"/>
      <c r="C8" s="86"/>
      <c r="D8" s="97">
        <v>0.17050000000000001</v>
      </c>
      <c r="E8" s="98">
        <f>E7*D8</f>
        <v>0.17050000000000001</v>
      </c>
      <c r="F8" s="96"/>
      <c r="G8" s="97">
        <v>0.17050000000000001</v>
      </c>
      <c r="H8" s="98">
        <f>H7*G8</f>
        <v>0.17050000000000001</v>
      </c>
      <c r="J8" s="97">
        <v>0.17050000000000001</v>
      </c>
      <c r="K8" s="98">
        <f>K7*J8</f>
        <v>0.17050000000000001</v>
      </c>
    </row>
    <row r="9" spans="1:11" ht="14.5" thickTop="1" x14ac:dyDescent="0.3">
      <c r="A9" s="85"/>
      <c r="B9" s="96"/>
      <c r="C9" s="86"/>
      <c r="D9" s="96"/>
      <c r="E9" s="94">
        <f>E8+E7</f>
        <v>1.1705000000000001</v>
      </c>
      <c r="F9" s="96"/>
      <c r="G9" s="96"/>
      <c r="H9" s="94">
        <f>H8+H7</f>
        <v>1.1705000000000001</v>
      </c>
      <c r="J9" s="96"/>
      <c r="K9" s="94">
        <f>K8+K7</f>
        <v>1.1705000000000001</v>
      </c>
    </row>
    <row r="10" spans="1:11" x14ac:dyDescent="0.3">
      <c r="A10" s="84" t="s">
        <v>16</v>
      </c>
      <c r="B10" s="86"/>
      <c r="C10" s="86"/>
      <c r="D10" s="86"/>
      <c r="E10" s="86"/>
      <c r="F10" s="86"/>
      <c r="G10" s="86"/>
      <c r="H10" s="86"/>
      <c r="J10" s="86"/>
      <c r="K10" s="86"/>
    </row>
    <row r="11" spans="1:11" x14ac:dyDescent="0.3">
      <c r="A11" s="99" t="s">
        <v>17</v>
      </c>
      <c r="B11" s="86"/>
      <c r="C11" s="86"/>
      <c r="D11" s="100">
        <v>0</v>
      </c>
      <c r="E11" s="86">
        <f>D11*E9</f>
        <v>0</v>
      </c>
      <c r="F11" s="86"/>
      <c r="G11" s="100">
        <v>0</v>
      </c>
      <c r="H11" s="86">
        <f>G11*H9</f>
        <v>0</v>
      </c>
      <c r="J11" s="100">
        <v>0</v>
      </c>
      <c r="K11" s="86">
        <f>J11*K9</f>
        <v>0</v>
      </c>
    </row>
    <row r="12" spans="1:11" x14ac:dyDescent="0.3">
      <c r="A12" s="99" t="s">
        <v>58</v>
      </c>
      <c r="B12" s="86"/>
      <c r="C12" s="86"/>
      <c r="D12" s="100">
        <v>0</v>
      </c>
      <c r="E12" s="86">
        <f>D12*E9</f>
        <v>0</v>
      </c>
      <c r="F12" s="86"/>
      <c r="G12" s="100">
        <v>0</v>
      </c>
      <c r="H12" s="86">
        <f>G12*H9</f>
        <v>0</v>
      </c>
      <c r="J12" s="100">
        <v>0</v>
      </c>
      <c r="K12" s="86">
        <f>J12*K9</f>
        <v>0</v>
      </c>
    </row>
    <row r="13" spans="1:11" x14ac:dyDescent="0.3">
      <c r="A13" s="99" t="s">
        <v>59</v>
      </c>
      <c r="B13" s="86"/>
      <c r="C13" s="86"/>
      <c r="D13" s="100">
        <v>0</v>
      </c>
      <c r="E13" s="86">
        <f>D13*E9</f>
        <v>0</v>
      </c>
      <c r="F13" s="86"/>
      <c r="G13" s="100">
        <f>D13</f>
        <v>0</v>
      </c>
      <c r="H13" s="86">
        <f>G13*H9</f>
        <v>0</v>
      </c>
      <c r="J13" s="100">
        <f>D13</f>
        <v>0</v>
      </c>
      <c r="K13" s="86">
        <f>J13*K9</f>
        <v>0</v>
      </c>
    </row>
    <row r="14" spans="1:11" x14ac:dyDescent="0.3">
      <c r="A14" s="99" t="s">
        <v>19</v>
      </c>
      <c r="B14" s="86"/>
      <c r="C14" s="86"/>
      <c r="D14" s="100">
        <v>0</v>
      </c>
      <c r="E14" s="86">
        <f>D14*E9</f>
        <v>0</v>
      </c>
      <c r="F14" s="86"/>
      <c r="G14" s="100">
        <v>0</v>
      </c>
      <c r="H14" s="86">
        <f>G14*H9</f>
        <v>0</v>
      </c>
      <c r="J14" s="100">
        <v>0</v>
      </c>
      <c r="K14" s="86">
        <f>J14*K9</f>
        <v>0</v>
      </c>
    </row>
    <row r="15" spans="1:11" x14ac:dyDescent="0.3">
      <c r="A15" s="99" t="s">
        <v>20</v>
      </c>
      <c r="B15" s="96"/>
      <c r="C15" s="86"/>
      <c r="D15" s="100">
        <v>0</v>
      </c>
      <c r="E15" s="86">
        <f>D15*E9</f>
        <v>0</v>
      </c>
      <c r="F15" s="96"/>
      <c r="G15" s="100">
        <f>D15</f>
        <v>0</v>
      </c>
      <c r="H15" s="86">
        <f>G15*H9</f>
        <v>0</v>
      </c>
      <c r="J15" s="100">
        <f>D15</f>
        <v>0</v>
      </c>
      <c r="K15" s="86">
        <f>J15*K9</f>
        <v>0</v>
      </c>
    </row>
    <row r="16" spans="1:11" x14ac:dyDescent="0.3">
      <c r="A16" s="99" t="s">
        <v>30</v>
      </c>
      <c r="B16" s="96"/>
      <c r="C16" s="86"/>
      <c r="D16" s="100">
        <v>0</v>
      </c>
      <c r="E16" s="86">
        <f>D16*E9</f>
        <v>0</v>
      </c>
      <c r="F16" s="96"/>
      <c r="G16" s="100">
        <f>D16</f>
        <v>0</v>
      </c>
      <c r="H16" s="86">
        <f>G16*H9</f>
        <v>0</v>
      </c>
      <c r="J16" s="100">
        <f>D16</f>
        <v>0</v>
      </c>
      <c r="K16" s="86">
        <f>J16*K9</f>
        <v>0</v>
      </c>
    </row>
    <row r="17" spans="1:11" x14ac:dyDescent="0.3">
      <c r="A17" s="99" t="s">
        <v>51</v>
      </c>
      <c r="B17" s="96"/>
      <c r="C17" s="86"/>
      <c r="D17" s="100">
        <v>0</v>
      </c>
      <c r="E17" s="86">
        <f>D17*E9</f>
        <v>0</v>
      </c>
      <c r="F17" s="96"/>
      <c r="G17" s="100">
        <f>D17</f>
        <v>0</v>
      </c>
      <c r="H17" s="86">
        <f>G17*H9</f>
        <v>0</v>
      </c>
      <c r="J17" s="100">
        <f>D17</f>
        <v>0</v>
      </c>
      <c r="K17" s="86">
        <f>J17*K9</f>
        <v>0</v>
      </c>
    </row>
    <row r="18" spans="1:11" x14ac:dyDescent="0.3">
      <c r="A18" s="99" t="s">
        <v>24</v>
      </c>
      <c r="B18" s="96"/>
      <c r="C18" s="86"/>
      <c r="D18" s="100">
        <v>0</v>
      </c>
      <c r="E18" s="86">
        <f>D18*E9</f>
        <v>0</v>
      </c>
      <c r="F18" s="96"/>
      <c r="G18" s="100">
        <v>0</v>
      </c>
      <c r="H18" s="86">
        <f>G18*H9</f>
        <v>0</v>
      </c>
      <c r="J18" s="100">
        <v>0</v>
      </c>
      <c r="K18" s="86">
        <f>J18*K9</f>
        <v>0</v>
      </c>
    </row>
    <row r="19" spans="1:11" x14ac:dyDescent="0.3">
      <c r="A19" s="99" t="s">
        <v>60</v>
      </c>
      <c r="B19" s="96"/>
      <c r="C19" s="86"/>
      <c r="D19" s="100">
        <v>0</v>
      </c>
      <c r="E19" s="86">
        <f>D19*E9</f>
        <v>0</v>
      </c>
      <c r="F19" s="96"/>
      <c r="G19" s="100">
        <v>0</v>
      </c>
      <c r="H19" s="86">
        <f>G19*H9</f>
        <v>0</v>
      </c>
      <c r="J19" s="100">
        <v>0</v>
      </c>
      <c r="K19" s="86">
        <f>J19*K9</f>
        <v>0</v>
      </c>
    </row>
    <row r="20" spans="1:11" x14ac:dyDescent="0.3">
      <c r="A20" s="99" t="s">
        <v>22</v>
      </c>
      <c r="B20" s="96"/>
      <c r="C20" s="86"/>
      <c r="D20" s="100">
        <v>0</v>
      </c>
      <c r="E20" s="101">
        <f>D20*E9</f>
        <v>0</v>
      </c>
      <c r="F20" s="96"/>
      <c r="G20" s="100">
        <v>0</v>
      </c>
      <c r="H20" s="101">
        <f>G20*H9</f>
        <v>0</v>
      </c>
      <c r="J20" s="100">
        <v>0</v>
      </c>
      <c r="K20" s="101">
        <f>J20*K9</f>
        <v>0</v>
      </c>
    </row>
    <row r="21" spans="1:11" x14ac:dyDescent="0.3">
      <c r="A21" s="102" t="s">
        <v>25</v>
      </c>
      <c r="B21" s="96"/>
      <c r="C21" s="86"/>
      <c r="D21" s="127">
        <v>0</v>
      </c>
      <c r="E21" s="128">
        <f>D21*E9</f>
        <v>0</v>
      </c>
      <c r="F21" s="77"/>
      <c r="G21" s="127">
        <v>0</v>
      </c>
      <c r="H21" s="128">
        <f>G21*H9</f>
        <v>0</v>
      </c>
      <c r="J21" s="127">
        <v>0</v>
      </c>
      <c r="K21" s="128">
        <f>J21*K9</f>
        <v>0</v>
      </c>
    </row>
    <row r="22" spans="1:11" ht="14.5" thickBot="1" x14ac:dyDescent="0.35">
      <c r="A22" s="89"/>
      <c r="B22" s="96"/>
      <c r="C22" s="86"/>
      <c r="D22" s="96">
        <f>SUM(D11:D21)</f>
        <v>0</v>
      </c>
      <c r="E22" s="104">
        <f>D22*E9</f>
        <v>0</v>
      </c>
      <c r="F22" s="96"/>
      <c r="G22" s="96">
        <f>SUM(G11:G21)</f>
        <v>0</v>
      </c>
      <c r="H22" s="105">
        <f>G22*H9</f>
        <v>0</v>
      </c>
      <c r="J22" s="96">
        <f>SUM(J11:J21)</f>
        <v>0</v>
      </c>
      <c r="K22" s="105">
        <f>J22*K9</f>
        <v>0</v>
      </c>
    </row>
    <row r="23" spans="1:11" ht="14.5" thickTop="1" x14ac:dyDescent="0.3">
      <c r="A23" s="89"/>
      <c r="B23" s="96"/>
      <c r="C23" s="86"/>
      <c r="D23" s="86"/>
      <c r="E23" s="94">
        <f>E9+E22</f>
        <v>1.1705000000000001</v>
      </c>
      <c r="F23" s="96"/>
      <c r="G23" s="86"/>
      <c r="H23" s="94">
        <f>H9+H22</f>
        <v>1.1705000000000001</v>
      </c>
      <c r="J23" s="86"/>
      <c r="K23" s="94">
        <f>K9+K22</f>
        <v>1.1705000000000001</v>
      </c>
    </row>
    <row r="24" spans="1:11" x14ac:dyDescent="0.3">
      <c r="A24" s="84" t="s">
        <v>23</v>
      </c>
      <c r="B24" s="96"/>
      <c r="C24" s="86"/>
      <c r="D24" s="86"/>
      <c r="E24" s="96"/>
      <c r="F24" s="96"/>
      <c r="G24" s="86"/>
      <c r="H24" s="96"/>
      <c r="J24" s="86"/>
      <c r="K24" s="96"/>
    </row>
    <row r="25" spans="1:11" x14ac:dyDescent="0.3">
      <c r="A25" s="102" t="s">
        <v>25</v>
      </c>
      <c r="B25" s="114"/>
      <c r="C25" s="114"/>
      <c r="D25" s="100">
        <v>0</v>
      </c>
      <c r="E25" s="86">
        <f>D25*E23</f>
        <v>0</v>
      </c>
      <c r="F25" s="86"/>
      <c r="G25" s="100">
        <v>0</v>
      </c>
      <c r="H25" s="86">
        <f>G25*H23</f>
        <v>0</v>
      </c>
      <c r="J25" s="100">
        <v>0</v>
      </c>
      <c r="K25" s="86">
        <f>J25*K23</f>
        <v>0</v>
      </c>
    </row>
    <row r="26" spans="1:11" x14ac:dyDescent="0.3">
      <c r="A26" s="102" t="s">
        <v>25</v>
      </c>
      <c r="B26" s="114"/>
      <c r="C26" s="114"/>
      <c r="D26" s="100">
        <v>0</v>
      </c>
      <c r="E26" s="86">
        <f>D26*E23</f>
        <v>0</v>
      </c>
      <c r="F26" s="86"/>
      <c r="G26" s="100">
        <v>0</v>
      </c>
      <c r="H26" s="86">
        <f>G26*H23</f>
        <v>0</v>
      </c>
      <c r="J26" s="100">
        <v>0</v>
      </c>
      <c r="K26" s="86">
        <f>J26*K23</f>
        <v>0</v>
      </c>
    </row>
    <row r="27" spans="1:11" x14ac:dyDescent="0.3">
      <c r="A27" s="102" t="s">
        <v>25</v>
      </c>
      <c r="B27" s="114"/>
      <c r="C27" s="114"/>
      <c r="D27" s="100">
        <v>0</v>
      </c>
      <c r="E27" s="86">
        <f>D27*E23</f>
        <v>0</v>
      </c>
      <c r="F27" s="86"/>
      <c r="G27" s="100">
        <v>0</v>
      </c>
      <c r="H27" s="86">
        <f>G27*H23</f>
        <v>0</v>
      </c>
      <c r="J27" s="100">
        <v>0</v>
      </c>
      <c r="K27" s="86">
        <f>J27*K23</f>
        <v>0</v>
      </c>
    </row>
    <row r="28" spans="1:11" x14ac:dyDescent="0.3">
      <c r="A28" s="102" t="s">
        <v>25</v>
      </c>
      <c r="B28" s="114"/>
      <c r="C28" s="114"/>
      <c r="D28" s="129">
        <v>0</v>
      </c>
      <c r="E28" s="119">
        <f>D28*E23</f>
        <v>0</v>
      </c>
      <c r="F28" s="86"/>
      <c r="G28" s="129">
        <v>0</v>
      </c>
      <c r="H28" s="119">
        <f>G28*H23</f>
        <v>0</v>
      </c>
      <c r="J28" s="129">
        <v>0</v>
      </c>
      <c r="K28" s="119">
        <f>J28*K23</f>
        <v>0</v>
      </c>
    </row>
    <row r="29" spans="1:11" ht="14.5" thickBot="1" x14ac:dyDescent="0.35">
      <c r="A29" s="89"/>
      <c r="B29" s="86"/>
      <c r="C29" s="86"/>
      <c r="D29" s="96">
        <f>SUM(D25:D28)</f>
        <v>0</v>
      </c>
      <c r="E29" s="104">
        <f>E23*D29</f>
        <v>0</v>
      </c>
      <c r="F29" s="86"/>
      <c r="G29" s="96">
        <f>SUM(G25:G28)</f>
        <v>0</v>
      </c>
      <c r="H29" s="104">
        <f>H23*G29</f>
        <v>0</v>
      </c>
      <c r="J29" s="96">
        <f>SUM(J25:J28)</f>
        <v>0</v>
      </c>
      <c r="K29" s="104">
        <f>K23*J29</f>
        <v>0</v>
      </c>
    </row>
    <row r="30" spans="1:11" ht="14.5" thickTop="1" x14ac:dyDescent="0.3">
      <c r="A30" s="107" t="s">
        <v>116</v>
      </c>
      <c r="B30" s="108"/>
      <c r="C30" s="108"/>
      <c r="D30" s="108"/>
      <c r="E30" s="109">
        <f>E23+E29</f>
        <v>1.1705000000000001</v>
      </c>
      <c r="F30" s="108"/>
      <c r="G30" s="108"/>
      <c r="H30" s="109">
        <f>H23+H29</f>
        <v>1.1705000000000001</v>
      </c>
      <c r="J30" s="108"/>
      <c r="K30" s="109">
        <f>K23+K29</f>
        <v>1.1705000000000001</v>
      </c>
    </row>
    <row r="31" spans="1:11" x14ac:dyDescent="0.3">
      <c r="A31" s="110"/>
    </row>
    <row r="32" spans="1:11" x14ac:dyDescent="0.3">
      <c r="A32" s="28" t="s">
        <v>26</v>
      </c>
    </row>
    <row r="33" spans="1:11" ht="14.5" x14ac:dyDescent="0.3">
      <c r="A33" s="152" t="s">
        <v>62</v>
      </c>
      <c r="B33" s="153"/>
      <c r="C33" s="153"/>
      <c r="D33" s="153"/>
      <c r="E33" s="153"/>
      <c r="F33" s="155"/>
      <c r="G33" s="155"/>
      <c r="H33" s="155"/>
      <c r="I33" s="155"/>
      <c r="J33" s="155"/>
      <c r="K33" s="155"/>
    </row>
    <row r="34" spans="1:11" ht="46.5" customHeight="1" x14ac:dyDescent="0.3">
      <c r="A34" s="152" t="s">
        <v>107</v>
      </c>
      <c r="B34" s="153"/>
      <c r="C34" s="153"/>
      <c r="D34" s="153"/>
      <c r="E34" s="153"/>
      <c r="F34" s="154"/>
      <c r="G34" s="155"/>
      <c r="H34" s="155"/>
      <c r="I34" s="155"/>
      <c r="J34" s="155"/>
      <c r="K34" s="155"/>
    </row>
    <row r="35" spans="1:11" s="28" customFormat="1" ht="16" customHeight="1" x14ac:dyDescent="0.3">
      <c r="A35" s="156" t="s">
        <v>61</v>
      </c>
      <c r="B35" s="157"/>
      <c r="C35" s="157"/>
      <c r="D35" s="157"/>
      <c r="E35" s="157"/>
      <c r="F35" s="157"/>
      <c r="G35" s="157"/>
      <c r="H35" s="157"/>
      <c r="I35" s="155"/>
      <c r="J35" s="155"/>
      <c r="K35" s="155"/>
    </row>
    <row r="38" spans="1:11" ht="13" customHeight="1" x14ac:dyDescent="0.3"/>
    <row r="39" spans="1:11" ht="27.5" customHeight="1" x14ac:dyDescent="0.3"/>
    <row r="41" spans="1:11" ht="27" customHeight="1" x14ac:dyDescent="0.3"/>
    <row r="42" spans="1:11" ht="54.5" customHeight="1" x14ac:dyDescent="0.3"/>
  </sheetData>
  <sheetProtection algorithmName="SHA-512" hashValue="+4lwa/x9ro0nN5wyRvpE4oH9reZv/sz7L2bCAYCV+VokBlO3pOkdfBmU0SyjWwVCsWTGWI8WqwaCFQ1d5WWndg==" saltValue="mntVS/ggqSM4etfKdjeR3Q==" spinCount="100000" sheet="1" objects="1" scenarios="1"/>
  <mergeCells count="7">
    <mergeCell ref="A34:K34"/>
    <mergeCell ref="A35:K35"/>
    <mergeCell ref="B1:K1"/>
    <mergeCell ref="D3:E4"/>
    <mergeCell ref="G3:H4"/>
    <mergeCell ref="J3:K4"/>
    <mergeCell ref="A33:K33"/>
  </mergeCells>
  <conditionalFormatting sqref="D11:D21 G11:G21 J11:J21 D25:D28">
    <cfRule type="cellIs" dxfId="97" priority="3" operator="greaterThan">
      <formula>0</formula>
    </cfRule>
  </conditionalFormatting>
  <conditionalFormatting sqref="G25:G28">
    <cfRule type="cellIs" dxfId="96" priority="2" operator="greaterThan">
      <formula>0</formula>
    </cfRule>
  </conditionalFormatting>
  <conditionalFormatting sqref="J25:J28">
    <cfRule type="cellIs" dxfId="95" priority="1" operator="greaterThan">
      <formula>0</formula>
    </cfRule>
  </conditionalFormatting>
  <pageMargins left="0.70866141732283472" right="0.70866141732283472" top="1.0236220472440944" bottom="0.74803149606299213" header="0.31496062992125984" footer="0.31496062992125984"/>
  <pageSetup paperSize="9" scale="63" orientation="landscape" horizontalDpi="4294967293" r:id="rId1"/>
  <headerFooter>
    <oddHeader>&amp;L&amp;"Arial,Vet"&amp;F&amp;R&amp;G</oddHeader>
    <oddFooter>&amp;L&amp;8&amp;A&amp;C&amp;"Verdana,Standaard"&amp;8 ROK Flexibele Arbeidskrachten uitzenden en payroll - Z24 178754        &amp;R&amp;"Verdana,Standaard"&amp;8©Nova Vista Human Capital</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A5B01-6766-4F57-B38B-DDF324EE65D9}">
  <sheetPr>
    <pageSetUpPr fitToPage="1"/>
  </sheetPr>
  <dimension ref="A1:K42"/>
  <sheetViews>
    <sheetView showGridLines="0" view="pageLayout" topLeftCell="A22" zoomScale="85" zoomScaleNormal="100" zoomScalePageLayoutView="85" workbookViewId="0">
      <selection activeCell="J36" sqref="J36"/>
    </sheetView>
  </sheetViews>
  <sheetFormatPr defaultColWidth="10.54296875" defaultRowHeight="14" x14ac:dyDescent="0.3"/>
  <cols>
    <col min="1" max="1" width="42.81640625" style="79" bestFit="1" customWidth="1"/>
    <col min="2" max="2" width="4.54296875" style="79" customWidth="1"/>
    <col min="3" max="3" width="10.54296875" style="79"/>
    <col min="4" max="4" width="12.54296875" style="79" customWidth="1"/>
    <col min="5" max="5" width="9.1796875" style="79" customWidth="1"/>
    <col min="6" max="6" width="10.54296875" style="79"/>
    <col min="7" max="7" width="12.54296875" style="79" customWidth="1"/>
    <col min="8" max="8" width="6" style="79" customWidth="1"/>
    <col min="9" max="9" width="10.54296875" style="79"/>
    <col min="10" max="10" width="12.54296875" style="79" customWidth="1"/>
    <col min="11" max="11" width="4.81640625" style="79" customWidth="1"/>
    <col min="12" max="16384" width="10.54296875" style="79"/>
  </cols>
  <sheetData>
    <row r="1" spans="1:10" s="74" customFormat="1" x14ac:dyDescent="0.3">
      <c r="A1" s="73" t="s">
        <v>0</v>
      </c>
      <c r="B1" s="164" t="s">
        <v>9</v>
      </c>
      <c r="C1" s="165"/>
      <c r="D1" s="165"/>
      <c r="E1" s="165"/>
      <c r="F1" s="166"/>
      <c r="G1" s="166"/>
      <c r="H1" s="166"/>
      <c r="I1" s="166"/>
      <c r="J1" s="167"/>
    </row>
    <row r="2" spans="1:10" x14ac:dyDescent="0.3">
      <c r="A2" s="75"/>
      <c r="B2" s="77"/>
      <c r="C2" s="78"/>
      <c r="D2" s="78"/>
      <c r="E2" s="76"/>
      <c r="F2" s="78"/>
      <c r="G2" s="78"/>
      <c r="I2" s="78"/>
      <c r="J2" s="78"/>
    </row>
    <row r="3" spans="1:10" ht="23" customHeight="1" x14ac:dyDescent="0.3">
      <c r="B3" s="81"/>
      <c r="C3" s="160" t="s">
        <v>63</v>
      </c>
      <c r="D3" s="161"/>
      <c r="F3" s="160" t="s">
        <v>64</v>
      </c>
      <c r="G3" s="161"/>
      <c r="I3" s="160" t="s">
        <v>65</v>
      </c>
      <c r="J3" s="161"/>
    </row>
    <row r="4" spans="1:10" ht="24.65" customHeight="1" x14ac:dyDescent="0.3">
      <c r="B4" s="81"/>
      <c r="C4" s="162"/>
      <c r="D4" s="163"/>
      <c r="E4" s="83"/>
      <c r="F4" s="162"/>
      <c r="G4" s="163"/>
      <c r="I4" s="162"/>
      <c r="J4" s="163"/>
    </row>
    <row r="5" spans="1:10" x14ac:dyDescent="0.3">
      <c r="A5" s="84" t="s">
        <v>10</v>
      </c>
      <c r="B5" s="86"/>
      <c r="C5" s="87"/>
      <c r="D5" s="88"/>
      <c r="E5" s="85"/>
      <c r="F5" s="87"/>
      <c r="G5" s="88"/>
      <c r="I5" s="87"/>
      <c r="J5" s="88"/>
    </row>
    <row r="6" spans="1:10" x14ac:dyDescent="0.3">
      <c r="A6" s="89" t="s">
        <v>11</v>
      </c>
      <c r="B6" s="86"/>
      <c r="C6" s="91">
        <v>1</v>
      </c>
      <c r="D6" s="90">
        <f>C6</f>
        <v>1</v>
      </c>
      <c r="E6" s="90"/>
      <c r="F6" s="91">
        <v>1</v>
      </c>
      <c r="G6" s="90">
        <f>F6</f>
        <v>1</v>
      </c>
      <c r="I6" s="91">
        <v>1</v>
      </c>
      <c r="J6" s="90">
        <f>I6</f>
        <v>1</v>
      </c>
    </row>
    <row r="7" spans="1:10" ht="14.5" thickBot="1" x14ac:dyDescent="0.35">
      <c r="A7" s="89"/>
      <c r="B7" s="86"/>
      <c r="C7" s="106">
        <v>0</v>
      </c>
      <c r="D7" s="98">
        <f>C7</f>
        <v>0</v>
      </c>
      <c r="E7" s="86"/>
      <c r="F7" s="106">
        <v>0</v>
      </c>
      <c r="G7" s="98">
        <f>F7</f>
        <v>0</v>
      </c>
      <c r="I7" s="106">
        <v>0</v>
      </c>
      <c r="J7" s="98">
        <f>I7</f>
        <v>0</v>
      </c>
    </row>
    <row r="8" spans="1:10" ht="14.5" thickTop="1" x14ac:dyDescent="0.3">
      <c r="A8" s="89"/>
      <c r="B8" s="86"/>
      <c r="C8" s="93"/>
      <c r="D8" s="96">
        <f>SUM(D6:D7)</f>
        <v>1</v>
      </c>
      <c r="E8" s="86"/>
      <c r="F8" s="93"/>
      <c r="G8" s="96">
        <f>SUM(G6:G7)</f>
        <v>1</v>
      </c>
      <c r="I8" s="93"/>
      <c r="J8" s="96">
        <f>SUM(J6:J7)</f>
        <v>1</v>
      </c>
    </row>
    <row r="9" spans="1:10" x14ac:dyDescent="0.3">
      <c r="A9" s="84" t="s">
        <v>12</v>
      </c>
      <c r="B9" s="86"/>
      <c r="C9" s="93"/>
      <c r="D9" s="86"/>
      <c r="E9" s="86"/>
      <c r="F9" s="93"/>
      <c r="G9" s="86"/>
      <c r="I9" s="93"/>
      <c r="J9" s="86"/>
    </row>
    <row r="10" spans="1:10" x14ac:dyDescent="0.3">
      <c r="A10" s="89" t="s">
        <v>13</v>
      </c>
      <c r="B10" s="86"/>
      <c r="C10" s="100">
        <v>0</v>
      </c>
      <c r="D10" s="86">
        <f>C10*D8</f>
        <v>0</v>
      </c>
      <c r="E10" s="86"/>
      <c r="F10" s="100">
        <v>0</v>
      </c>
      <c r="G10" s="86">
        <f>F10*G8</f>
        <v>0</v>
      </c>
      <c r="I10" s="106">
        <v>0</v>
      </c>
      <c r="J10" s="86">
        <f>I10*J8</f>
        <v>0</v>
      </c>
    </row>
    <row r="11" spans="1:10" x14ac:dyDescent="0.3">
      <c r="A11" s="89" t="s">
        <v>14</v>
      </c>
      <c r="B11" s="86"/>
      <c r="C11" s="100">
        <v>0</v>
      </c>
      <c r="D11" s="86">
        <f>C11*D8</f>
        <v>0</v>
      </c>
      <c r="E11" s="96"/>
      <c r="F11" s="100">
        <v>0</v>
      </c>
      <c r="G11" s="86">
        <f>F11*G8</f>
        <v>0</v>
      </c>
      <c r="I11" s="106">
        <v>0</v>
      </c>
      <c r="J11" s="86">
        <f>I11*J8</f>
        <v>0</v>
      </c>
    </row>
    <row r="12" spans="1:10" x14ac:dyDescent="0.3">
      <c r="A12" s="89" t="s">
        <v>15</v>
      </c>
      <c r="B12" s="86"/>
      <c r="C12" s="129">
        <v>0</v>
      </c>
      <c r="D12" s="119">
        <f>C12*D8</f>
        <v>0</v>
      </c>
      <c r="E12" s="96"/>
      <c r="F12" s="129">
        <v>0</v>
      </c>
      <c r="G12" s="119">
        <f>F12*G8</f>
        <v>0</v>
      </c>
      <c r="I12" s="130">
        <v>0</v>
      </c>
      <c r="J12" s="119">
        <f>I12*J8</f>
        <v>0</v>
      </c>
    </row>
    <row r="13" spans="1:10" ht="14.5" thickBot="1" x14ac:dyDescent="0.35">
      <c r="A13" s="89"/>
      <c r="B13" s="86"/>
      <c r="C13" s="111">
        <f>SUM(C10:C12)</f>
        <v>0</v>
      </c>
      <c r="D13" s="104">
        <f>D8*C13</f>
        <v>0</v>
      </c>
      <c r="E13" s="96"/>
      <c r="F13" s="111">
        <f>SUM(F10:F12)</f>
        <v>0</v>
      </c>
      <c r="G13" s="104">
        <f>G8*F13</f>
        <v>0</v>
      </c>
      <c r="I13" s="111">
        <f>SUM(I10:I12)</f>
        <v>0</v>
      </c>
      <c r="J13" s="104">
        <f>J8*I13</f>
        <v>0</v>
      </c>
    </row>
    <row r="14" spans="1:10" ht="14.5" thickTop="1" x14ac:dyDescent="0.3">
      <c r="A14" s="89"/>
      <c r="B14" s="86"/>
      <c r="C14" s="112"/>
      <c r="D14" s="94">
        <f>D8+D13</f>
        <v>1</v>
      </c>
      <c r="E14" s="96"/>
      <c r="F14" s="112"/>
      <c r="G14" s="94">
        <f>G8+G13</f>
        <v>1</v>
      </c>
      <c r="I14" s="112"/>
      <c r="J14" s="94">
        <f>J8+J13</f>
        <v>1</v>
      </c>
    </row>
    <row r="15" spans="1:10" ht="42.5" thickBot="1" x14ac:dyDescent="0.35">
      <c r="A15" s="95" t="s">
        <v>106</v>
      </c>
      <c r="B15" s="86"/>
      <c r="C15" s="97">
        <v>0.17050000000000001</v>
      </c>
      <c r="D15" s="98">
        <f>D14*C15</f>
        <v>0.17050000000000001</v>
      </c>
      <c r="E15" s="96"/>
      <c r="F15" s="97">
        <v>0.17050000000000001</v>
      </c>
      <c r="G15" s="98">
        <f>G14*F15</f>
        <v>0.17050000000000001</v>
      </c>
      <c r="I15" s="97">
        <v>0.17050000000000001</v>
      </c>
      <c r="J15" s="98">
        <f>J14*I15</f>
        <v>0.17050000000000001</v>
      </c>
    </row>
    <row r="16" spans="1:10" ht="14.5" thickTop="1" x14ac:dyDescent="0.3">
      <c r="A16" s="85"/>
      <c r="B16" s="86"/>
      <c r="C16" s="96"/>
      <c r="D16" s="94">
        <f>SUM(D14:D15)</f>
        <v>1.1705000000000001</v>
      </c>
      <c r="E16" s="96"/>
      <c r="F16" s="96"/>
      <c r="G16" s="94">
        <f>SUM(G14:G15)</f>
        <v>1.1705000000000001</v>
      </c>
      <c r="I16" s="96"/>
      <c r="J16" s="94">
        <f>SUM(J14:J15)</f>
        <v>1.1705000000000001</v>
      </c>
    </row>
    <row r="17" spans="1:10" x14ac:dyDescent="0.3">
      <c r="A17" s="84" t="s">
        <v>16</v>
      </c>
      <c r="B17" s="86"/>
      <c r="C17" s="86"/>
      <c r="D17" s="86"/>
      <c r="E17" s="86"/>
      <c r="F17" s="86"/>
      <c r="G17" s="86"/>
      <c r="I17" s="86"/>
      <c r="J17" s="86"/>
    </row>
    <row r="18" spans="1:10" x14ac:dyDescent="0.3">
      <c r="A18" s="113" t="s">
        <v>17</v>
      </c>
      <c r="B18" s="86"/>
      <c r="C18" s="100">
        <v>0</v>
      </c>
      <c r="D18" s="86">
        <f>C18*D16</f>
        <v>0</v>
      </c>
      <c r="E18" s="86"/>
      <c r="F18" s="100">
        <v>0</v>
      </c>
      <c r="G18" s="86">
        <f>F18*G16</f>
        <v>0</v>
      </c>
      <c r="I18" s="100">
        <v>0</v>
      </c>
      <c r="J18" s="86">
        <f>I18*J16</f>
        <v>0</v>
      </c>
    </row>
    <row r="19" spans="1:10" x14ac:dyDescent="0.3">
      <c r="A19" s="113" t="s">
        <v>58</v>
      </c>
      <c r="B19" s="86"/>
      <c r="C19" s="100">
        <v>0</v>
      </c>
      <c r="D19" s="86">
        <f>C19*D16</f>
        <v>0</v>
      </c>
      <c r="E19" s="86"/>
      <c r="F19" s="100">
        <v>0</v>
      </c>
      <c r="G19" s="86">
        <f>F19*G16</f>
        <v>0</v>
      </c>
      <c r="I19" s="100">
        <v>0</v>
      </c>
      <c r="J19" s="86">
        <f>I19*J16</f>
        <v>0</v>
      </c>
    </row>
    <row r="20" spans="1:10" x14ac:dyDescent="0.3">
      <c r="A20" s="99" t="s">
        <v>59</v>
      </c>
      <c r="B20" s="86"/>
      <c r="C20" s="100">
        <v>0</v>
      </c>
      <c r="D20" s="86">
        <f>C20*D16</f>
        <v>0</v>
      </c>
      <c r="E20" s="86"/>
      <c r="F20" s="100">
        <f>C20</f>
        <v>0</v>
      </c>
      <c r="G20" s="86">
        <f>F20*G16</f>
        <v>0</v>
      </c>
      <c r="I20" s="100">
        <f>C20</f>
        <v>0</v>
      </c>
      <c r="J20" s="86">
        <f>I20*J16</f>
        <v>0</v>
      </c>
    </row>
    <row r="21" spans="1:10" x14ac:dyDescent="0.3">
      <c r="A21" s="113" t="s">
        <v>19</v>
      </c>
      <c r="B21" s="86"/>
      <c r="C21" s="100">
        <v>0</v>
      </c>
      <c r="D21" s="86">
        <f>C21*D16</f>
        <v>0</v>
      </c>
      <c r="E21" s="86"/>
      <c r="F21" s="100">
        <v>0</v>
      </c>
      <c r="G21" s="86">
        <f>F21*G16</f>
        <v>0</v>
      </c>
      <c r="I21" s="100">
        <v>0</v>
      </c>
      <c r="J21" s="86">
        <f>I21*J16</f>
        <v>0</v>
      </c>
    </row>
    <row r="22" spans="1:10" x14ac:dyDescent="0.3">
      <c r="A22" s="99" t="s">
        <v>20</v>
      </c>
      <c r="B22" s="114"/>
      <c r="C22" s="100">
        <v>0</v>
      </c>
      <c r="D22" s="86">
        <f>C22*D16</f>
        <v>0</v>
      </c>
      <c r="E22" s="96"/>
      <c r="F22" s="100">
        <f>C22</f>
        <v>0</v>
      </c>
      <c r="G22" s="86">
        <f>F22*G16</f>
        <v>0</v>
      </c>
      <c r="I22" s="100">
        <f>F22</f>
        <v>0</v>
      </c>
      <c r="J22" s="86">
        <f>I22*J16</f>
        <v>0</v>
      </c>
    </row>
    <row r="23" spans="1:10" x14ac:dyDescent="0.3">
      <c r="A23" s="99" t="s">
        <v>30</v>
      </c>
      <c r="B23" s="114"/>
      <c r="C23" s="100">
        <v>0</v>
      </c>
      <c r="D23" s="86">
        <f>C23*D16</f>
        <v>0</v>
      </c>
      <c r="E23" s="96"/>
      <c r="F23" s="100">
        <f>C23</f>
        <v>0</v>
      </c>
      <c r="G23" s="86">
        <f>F23*G16</f>
        <v>0</v>
      </c>
      <c r="I23" s="100">
        <f>F23</f>
        <v>0</v>
      </c>
      <c r="J23" s="86">
        <f>I23*J16</f>
        <v>0</v>
      </c>
    </row>
    <row r="24" spans="1:10" x14ac:dyDescent="0.3">
      <c r="A24" s="99" t="s">
        <v>51</v>
      </c>
      <c r="B24" s="114"/>
      <c r="C24" s="100">
        <v>0</v>
      </c>
      <c r="D24" s="86">
        <f>C24*D16</f>
        <v>0</v>
      </c>
      <c r="E24" s="86"/>
      <c r="F24" s="100">
        <f>C24</f>
        <v>0</v>
      </c>
      <c r="G24" s="86">
        <f>F24*G16</f>
        <v>0</v>
      </c>
      <c r="I24" s="100">
        <f>F24</f>
        <v>0</v>
      </c>
      <c r="J24" s="86">
        <f>I24*J16</f>
        <v>0</v>
      </c>
    </row>
    <row r="25" spans="1:10" x14ac:dyDescent="0.3">
      <c r="A25" s="99" t="s">
        <v>24</v>
      </c>
      <c r="B25" s="114"/>
      <c r="C25" s="100">
        <v>0</v>
      </c>
      <c r="D25" s="86">
        <f>C25*D16</f>
        <v>0</v>
      </c>
      <c r="E25" s="96"/>
      <c r="F25" s="100">
        <f>C25</f>
        <v>0</v>
      </c>
      <c r="G25" s="86">
        <f>F25*G16</f>
        <v>0</v>
      </c>
      <c r="I25" s="100">
        <v>0</v>
      </c>
      <c r="J25" s="86">
        <f>I25*J16</f>
        <v>0</v>
      </c>
    </row>
    <row r="26" spans="1:10" x14ac:dyDescent="0.3">
      <c r="A26" s="99" t="s">
        <v>60</v>
      </c>
      <c r="B26" s="114"/>
      <c r="C26" s="100">
        <v>0</v>
      </c>
      <c r="D26" s="86">
        <f>C26*D16</f>
        <v>0</v>
      </c>
      <c r="E26" s="96"/>
      <c r="F26" s="100">
        <v>0</v>
      </c>
      <c r="G26" s="86">
        <f>F26*G16</f>
        <v>0</v>
      </c>
      <c r="I26" s="100">
        <v>0</v>
      </c>
      <c r="J26" s="86">
        <f>I26*J16</f>
        <v>0</v>
      </c>
    </row>
    <row r="27" spans="1:10" x14ac:dyDescent="0.3">
      <c r="A27" s="113" t="s">
        <v>22</v>
      </c>
      <c r="B27" s="86"/>
      <c r="C27" s="100">
        <v>0</v>
      </c>
      <c r="D27" s="86">
        <f>C27*D16</f>
        <v>0</v>
      </c>
      <c r="E27" s="96"/>
      <c r="F27" s="100">
        <v>0</v>
      </c>
      <c r="G27" s="86">
        <f>F27*G16</f>
        <v>0</v>
      </c>
      <c r="I27" s="100">
        <v>0</v>
      </c>
      <c r="J27" s="86">
        <f>I27*J16</f>
        <v>0</v>
      </c>
    </row>
    <row r="28" spans="1:10" x14ac:dyDescent="0.3">
      <c r="A28" s="102" t="s">
        <v>25</v>
      </c>
      <c r="B28" s="86"/>
      <c r="C28" s="129">
        <v>0</v>
      </c>
      <c r="D28" s="119">
        <f>C28*D16</f>
        <v>0</v>
      </c>
      <c r="E28" s="96"/>
      <c r="F28" s="129">
        <v>0</v>
      </c>
      <c r="G28" s="119">
        <f>F28*G16</f>
        <v>0</v>
      </c>
      <c r="I28" s="129">
        <v>0</v>
      </c>
      <c r="J28" s="119">
        <f>I28*J16</f>
        <v>0</v>
      </c>
    </row>
    <row r="29" spans="1:10" x14ac:dyDescent="0.3">
      <c r="A29" s="89"/>
      <c r="B29" s="96"/>
      <c r="C29" s="96">
        <f>SUM(C18:C28)</f>
        <v>0</v>
      </c>
      <c r="D29" s="116">
        <f>C29*D16</f>
        <v>0</v>
      </c>
      <c r="E29" s="96"/>
      <c r="F29" s="96">
        <f>SUM(F18:F28)</f>
        <v>0</v>
      </c>
      <c r="G29" s="116">
        <f>F29*G16</f>
        <v>0</v>
      </c>
      <c r="I29" s="96">
        <f>SUM(I18:I28)</f>
        <v>0</v>
      </c>
      <c r="J29" s="116">
        <f>I29*J16</f>
        <v>0</v>
      </c>
    </row>
    <row r="30" spans="1:10" x14ac:dyDescent="0.3">
      <c r="A30" s="89"/>
      <c r="B30" s="86"/>
      <c r="C30" s="86"/>
      <c r="D30" s="94">
        <f>D16+D29</f>
        <v>1.1705000000000001</v>
      </c>
      <c r="E30" s="96"/>
      <c r="F30" s="86"/>
      <c r="G30" s="94">
        <f>G16+G29</f>
        <v>1.1705000000000001</v>
      </c>
      <c r="I30" s="86"/>
      <c r="J30" s="94">
        <f>J16+J29</f>
        <v>1.1705000000000001</v>
      </c>
    </row>
    <row r="31" spans="1:10" x14ac:dyDescent="0.3">
      <c r="A31" s="84" t="s">
        <v>23</v>
      </c>
      <c r="B31" s="86"/>
      <c r="C31" s="86"/>
      <c r="D31" s="96"/>
      <c r="E31" s="96"/>
      <c r="F31" s="86"/>
      <c r="G31" s="96"/>
      <c r="I31" s="86"/>
      <c r="J31" s="96"/>
    </row>
    <row r="32" spans="1:10" x14ac:dyDescent="0.3">
      <c r="A32" s="102" t="s">
        <v>25</v>
      </c>
      <c r="B32" s="114"/>
      <c r="C32" s="100">
        <v>0</v>
      </c>
      <c r="D32" s="86">
        <f>C32*D30</f>
        <v>0</v>
      </c>
      <c r="E32" s="86"/>
      <c r="F32" s="100">
        <v>0</v>
      </c>
      <c r="G32" s="86">
        <f>F32*G30</f>
        <v>0</v>
      </c>
      <c r="I32" s="100">
        <v>0</v>
      </c>
      <c r="J32" s="86">
        <f>I32*J30</f>
        <v>0</v>
      </c>
    </row>
    <row r="33" spans="1:11" x14ac:dyDescent="0.3">
      <c r="A33" s="102" t="s">
        <v>25</v>
      </c>
      <c r="B33" s="114"/>
      <c r="C33" s="100">
        <v>0</v>
      </c>
      <c r="D33" s="86">
        <f>C33*D30</f>
        <v>0</v>
      </c>
      <c r="E33" s="86"/>
      <c r="F33" s="100">
        <v>0</v>
      </c>
      <c r="G33" s="86">
        <f>F33*G30</f>
        <v>0</v>
      </c>
      <c r="I33" s="100">
        <v>0</v>
      </c>
      <c r="J33" s="86">
        <f>I33*J30</f>
        <v>0</v>
      </c>
    </row>
    <row r="34" spans="1:11" x14ac:dyDescent="0.3">
      <c r="A34" s="102" t="s">
        <v>25</v>
      </c>
      <c r="B34" s="114"/>
      <c r="C34" s="100">
        <v>0</v>
      </c>
      <c r="D34" s="86">
        <f>C34*D30</f>
        <v>0</v>
      </c>
      <c r="E34" s="86"/>
      <c r="F34" s="100">
        <v>0</v>
      </c>
      <c r="G34" s="86">
        <f>F34*G30</f>
        <v>0</v>
      </c>
      <c r="I34" s="100">
        <v>0</v>
      </c>
      <c r="J34" s="86">
        <f>I34*J30</f>
        <v>0</v>
      </c>
    </row>
    <row r="35" spans="1:11" ht="14.5" customHeight="1" x14ac:dyDescent="0.3">
      <c r="A35" s="102" t="s">
        <v>25</v>
      </c>
      <c r="B35" s="114"/>
      <c r="C35" s="129">
        <v>0</v>
      </c>
      <c r="D35" s="119">
        <f>C35*D30</f>
        <v>0</v>
      </c>
      <c r="E35" s="86"/>
      <c r="F35" s="129">
        <v>0</v>
      </c>
      <c r="G35" s="119">
        <f>F35*G30</f>
        <v>0</v>
      </c>
      <c r="I35" s="129">
        <v>0</v>
      </c>
      <c r="J35" s="119">
        <f>I35*J30</f>
        <v>0</v>
      </c>
    </row>
    <row r="36" spans="1:11" ht="14.5" thickBot="1" x14ac:dyDescent="0.35">
      <c r="A36" s="89"/>
      <c r="B36" s="86"/>
      <c r="C36" s="96">
        <f>SUM(C32:C35)</f>
        <v>0</v>
      </c>
      <c r="D36" s="104">
        <f>D30*C36</f>
        <v>0</v>
      </c>
      <c r="E36" s="86"/>
      <c r="F36" s="96">
        <f>SUM(F32:F35)</f>
        <v>0</v>
      </c>
      <c r="G36" s="104">
        <f>G30*F36</f>
        <v>0</v>
      </c>
      <c r="I36" s="96">
        <f>SUM(I32:I35)</f>
        <v>0</v>
      </c>
      <c r="J36" s="104">
        <f>J30*I36</f>
        <v>0</v>
      </c>
    </row>
    <row r="37" spans="1:11" ht="14.5" thickTop="1" x14ac:dyDescent="0.3">
      <c r="A37" s="107" t="s">
        <v>66</v>
      </c>
      <c r="B37" s="108"/>
      <c r="C37" s="108"/>
      <c r="D37" s="109">
        <f>D30+D36</f>
        <v>1.1705000000000001</v>
      </c>
      <c r="E37" s="108"/>
      <c r="F37" s="108"/>
      <c r="G37" s="109">
        <f>G30+G36</f>
        <v>1.1705000000000001</v>
      </c>
      <c r="I37" s="108"/>
      <c r="J37" s="109">
        <f>J30+J36</f>
        <v>1.1705000000000001</v>
      </c>
    </row>
    <row r="38" spans="1:11" ht="13" customHeight="1" x14ac:dyDescent="0.3">
      <c r="A38" s="110"/>
    </row>
    <row r="39" spans="1:11" ht="27.5" customHeight="1" x14ac:dyDescent="0.3">
      <c r="A39" s="28" t="s">
        <v>26</v>
      </c>
    </row>
    <row r="40" spans="1:11" ht="14.5" x14ac:dyDescent="0.3">
      <c r="A40" s="152" t="s">
        <v>62</v>
      </c>
      <c r="B40" s="153"/>
      <c r="C40" s="153"/>
      <c r="D40" s="153"/>
      <c r="E40" s="153"/>
      <c r="F40" s="155"/>
      <c r="G40" s="155"/>
      <c r="H40" s="155"/>
      <c r="I40" s="155"/>
      <c r="J40" s="155"/>
      <c r="K40" s="155"/>
    </row>
    <row r="41" spans="1:11" ht="53" customHeight="1" x14ac:dyDescent="0.3">
      <c r="A41" s="152" t="s">
        <v>107</v>
      </c>
      <c r="B41" s="155"/>
      <c r="C41" s="155"/>
      <c r="D41" s="155"/>
      <c r="E41" s="155"/>
      <c r="F41" s="155"/>
      <c r="G41" s="155"/>
      <c r="H41" s="155"/>
      <c r="I41" s="155"/>
      <c r="J41" s="155"/>
    </row>
    <row r="42" spans="1:11" ht="19" customHeight="1" x14ac:dyDescent="0.3">
      <c r="A42" s="156" t="s">
        <v>61</v>
      </c>
      <c r="B42" s="155"/>
      <c r="C42" s="155"/>
      <c r="D42" s="155"/>
      <c r="E42" s="155"/>
      <c r="F42" s="155"/>
      <c r="G42" s="155"/>
      <c r="H42" s="155"/>
      <c r="I42" s="155"/>
      <c r="J42" s="155"/>
    </row>
  </sheetData>
  <sheetProtection algorithmName="SHA-512" hashValue="3URaoY1qcaARkvrtYLGNrsoRqKOAFVMeHHGjBVpmlexEaDUshXYRwyeHyGYNvXmD3Af23OYJ85L9soePrCH+4g==" saltValue="JMQOktRxU1gNfo6JjpopiA==" spinCount="100000" sheet="1" objects="1" scenarios="1"/>
  <mergeCells count="7">
    <mergeCell ref="A41:J41"/>
    <mergeCell ref="A42:J42"/>
    <mergeCell ref="A40:K40"/>
    <mergeCell ref="B1:J1"/>
    <mergeCell ref="C3:D4"/>
    <mergeCell ref="F3:G4"/>
    <mergeCell ref="I3:J4"/>
  </mergeCells>
  <conditionalFormatting sqref="C7 C18:C28 F18:F28 I18:I28">
    <cfRule type="cellIs" dxfId="94" priority="12" operator="greaterThan">
      <formula>0</formula>
    </cfRule>
  </conditionalFormatting>
  <conditionalFormatting sqref="C10:C12">
    <cfRule type="cellIs" dxfId="93" priority="10" operator="greaterThan">
      <formula>0</formula>
    </cfRule>
  </conditionalFormatting>
  <conditionalFormatting sqref="C32:C35">
    <cfRule type="cellIs" dxfId="92" priority="11" operator="greaterThan">
      <formula>0</formula>
    </cfRule>
  </conditionalFormatting>
  <conditionalFormatting sqref="F7">
    <cfRule type="cellIs" dxfId="91" priority="8" operator="greaterThan">
      <formula>0</formula>
    </cfRule>
  </conditionalFormatting>
  <conditionalFormatting sqref="F10:F12">
    <cfRule type="cellIs" dxfId="90" priority="6" operator="greaterThan">
      <formula>0</formula>
    </cfRule>
  </conditionalFormatting>
  <conditionalFormatting sqref="F32:F35">
    <cfRule type="cellIs" dxfId="89" priority="7" operator="greaterThan">
      <formula>0</formula>
    </cfRule>
  </conditionalFormatting>
  <conditionalFormatting sqref="I7">
    <cfRule type="cellIs" dxfId="88" priority="4" operator="greaterThan">
      <formula>0</formula>
    </cfRule>
  </conditionalFormatting>
  <conditionalFormatting sqref="I10:I12">
    <cfRule type="cellIs" dxfId="87" priority="2" operator="greaterThan">
      <formula>0</formula>
    </cfRule>
  </conditionalFormatting>
  <conditionalFormatting sqref="I32:I35">
    <cfRule type="cellIs" dxfId="86" priority="3" operator="greaterThan">
      <formula>0</formula>
    </cfRule>
  </conditionalFormatting>
  <pageMargins left="0.70866141732283472" right="0.70866141732283472" top="1.0236220472440944" bottom="0.74803149606299213" header="0.31496062992125984" footer="0.31496062992125984"/>
  <pageSetup paperSize="9" scale="67" orientation="landscape" horizontalDpi="4294967293" r:id="rId1"/>
  <headerFooter>
    <oddHeader>&amp;L&amp;"Arial,Vet"&amp;F&amp;R&amp;G</oddHeader>
    <oddFooter>&amp;L&amp;8&amp;A&amp;C&amp;"Verdana,Standaard"&amp;8 ROK Flexibele Arbeidskrachten uitzenden en payroll - Z24 178754        &amp;R&amp;"Verdana,Standaard"&amp;8©Nova Vista Human Capital</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769B9-D3AB-47D8-9F41-E887E57BC2A9}">
  <sheetPr>
    <pageSetUpPr fitToPage="1"/>
  </sheetPr>
  <dimension ref="A1:K46"/>
  <sheetViews>
    <sheetView showGridLines="0" view="pageLayout" zoomScale="85" zoomScaleNormal="100" zoomScalePageLayoutView="85" workbookViewId="0">
      <selection activeCell="J36" sqref="J36"/>
    </sheetView>
  </sheetViews>
  <sheetFormatPr defaultColWidth="10.54296875" defaultRowHeight="14" x14ac:dyDescent="0.3"/>
  <cols>
    <col min="1" max="1" width="42.81640625" style="79" bestFit="1" customWidth="1"/>
    <col min="2" max="2" width="4.54296875" style="79" customWidth="1"/>
    <col min="3" max="3" width="10.54296875" style="79"/>
    <col min="4" max="4" width="12.54296875" style="79" customWidth="1"/>
    <col min="5" max="5" width="9.1796875" style="79" customWidth="1"/>
    <col min="6" max="6" width="10.54296875" style="79"/>
    <col min="7" max="7" width="12.54296875" style="79" customWidth="1"/>
    <col min="8" max="8" width="4.81640625" style="79" customWidth="1"/>
    <col min="9" max="9" width="9.54296875" style="79" customWidth="1"/>
    <col min="10" max="16384" width="10.54296875" style="79"/>
  </cols>
  <sheetData>
    <row r="1" spans="1:7" s="74" customFormat="1" x14ac:dyDescent="0.3">
      <c r="A1" s="73" t="s">
        <v>0</v>
      </c>
      <c r="B1" s="164" t="s">
        <v>9</v>
      </c>
      <c r="C1" s="165"/>
      <c r="D1" s="165"/>
      <c r="E1" s="165"/>
      <c r="F1" s="166"/>
      <c r="G1" s="166"/>
    </row>
    <row r="2" spans="1:7" x14ac:dyDescent="0.3">
      <c r="A2" s="75"/>
      <c r="B2" s="77"/>
      <c r="C2" s="78"/>
      <c r="D2" s="78"/>
      <c r="E2" s="76"/>
      <c r="F2" s="78"/>
      <c r="G2" s="78"/>
    </row>
    <row r="3" spans="1:7" ht="23" customHeight="1" x14ac:dyDescent="0.3">
      <c r="B3" s="81"/>
      <c r="C3" s="160" t="s">
        <v>76</v>
      </c>
      <c r="D3" s="161"/>
      <c r="F3" s="160" t="s">
        <v>75</v>
      </c>
      <c r="G3" s="161"/>
    </row>
    <row r="4" spans="1:7" ht="24.65" customHeight="1" x14ac:dyDescent="0.3">
      <c r="B4" s="81"/>
      <c r="C4" s="162"/>
      <c r="D4" s="163"/>
      <c r="E4" s="83"/>
      <c r="F4" s="162"/>
      <c r="G4" s="163"/>
    </row>
    <row r="5" spans="1:7" x14ac:dyDescent="0.3">
      <c r="A5" s="84" t="s">
        <v>10</v>
      </c>
      <c r="B5" s="86"/>
      <c r="C5" s="87"/>
      <c r="D5" s="88"/>
      <c r="E5" s="85"/>
      <c r="F5" s="87"/>
      <c r="G5" s="88"/>
    </row>
    <row r="6" spans="1:7" x14ac:dyDescent="0.3">
      <c r="A6" s="89" t="s">
        <v>11</v>
      </c>
      <c r="B6" s="86"/>
      <c r="C6" s="91">
        <v>1</v>
      </c>
      <c r="D6" s="90">
        <f>C6</f>
        <v>1</v>
      </c>
      <c r="E6" s="90"/>
      <c r="F6" s="91">
        <v>1</v>
      </c>
      <c r="G6" s="90">
        <f>F6</f>
        <v>1</v>
      </c>
    </row>
    <row r="7" spans="1:7" ht="14.5" thickBot="1" x14ac:dyDescent="0.35">
      <c r="A7" s="89"/>
      <c r="B7" s="86"/>
      <c r="C7" s="100">
        <v>0</v>
      </c>
      <c r="D7" s="98">
        <f>C7</f>
        <v>0</v>
      </c>
      <c r="E7" s="86"/>
      <c r="F7" s="100">
        <v>0</v>
      </c>
      <c r="G7" s="98">
        <f>F7</f>
        <v>0</v>
      </c>
    </row>
    <row r="8" spans="1:7" ht="14.5" thickTop="1" x14ac:dyDescent="0.3">
      <c r="A8" s="89"/>
      <c r="B8" s="86"/>
      <c r="C8" s="93"/>
      <c r="D8" s="96">
        <f>SUM(D6:D7)</f>
        <v>1</v>
      </c>
      <c r="E8" s="86"/>
      <c r="F8" s="93"/>
      <c r="G8" s="96">
        <f>SUM(G6:G7)</f>
        <v>1</v>
      </c>
    </row>
    <row r="9" spans="1:7" x14ac:dyDescent="0.3">
      <c r="A9" s="84" t="s">
        <v>12</v>
      </c>
      <c r="B9" s="86"/>
      <c r="C9" s="93"/>
      <c r="D9" s="86"/>
      <c r="E9" s="86"/>
      <c r="F9" s="93"/>
      <c r="G9" s="86"/>
    </row>
    <row r="10" spans="1:7" x14ac:dyDescent="0.3">
      <c r="A10" s="89" t="s">
        <v>13</v>
      </c>
      <c r="B10" s="86"/>
      <c r="C10" s="100">
        <v>0</v>
      </c>
      <c r="D10" s="86">
        <f>C10*D8</f>
        <v>0</v>
      </c>
      <c r="E10" s="86"/>
      <c r="F10" s="100">
        <v>0</v>
      </c>
      <c r="G10" s="86">
        <f>F10*G8</f>
        <v>0</v>
      </c>
    </row>
    <row r="11" spans="1:7" x14ac:dyDescent="0.3">
      <c r="A11" s="89" t="s">
        <v>14</v>
      </c>
      <c r="B11" s="86"/>
      <c r="C11" s="100">
        <v>0</v>
      </c>
      <c r="D11" s="86">
        <f>C11*D8</f>
        <v>0</v>
      </c>
      <c r="E11" s="96"/>
      <c r="F11" s="100">
        <v>0</v>
      </c>
      <c r="G11" s="86">
        <f>F11*G8</f>
        <v>0</v>
      </c>
    </row>
    <row r="12" spans="1:7" x14ac:dyDescent="0.3">
      <c r="A12" s="89" t="s">
        <v>15</v>
      </c>
      <c r="B12" s="86"/>
      <c r="C12" s="129">
        <v>0</v>
      </c>
      <c r="D12" s="119">
        <f>C12*D8</f>
        <v>0</v>
      </c>
      <c r="E12" s="96"/>
      <c r="F12" s="129">
        <v>0</v>
      </c>
      <c r="G12" s="119">
        <f>F12*G8</f>
        <v>0</v>
      </c>
    </row>
    <row r="13" spans="1:7" ht="14.5" thickBot="1" x14ac:dyDescent="0.35">
      <c r="A13" s="89"/>
      <c r="B13" s="86"/>
      <c r="C13" s="111">
        <f>SUM(C10:C12)</f>
        <v>0</v>
      </c>
      <c r="D13" s="104">
        <f>D8*C13</f>
        <v>0</v>
      </c>
      <c r="E13" s="96"/>
      <c r="F13" s="111">
        <f>SUM(F10:F12)</f>
        <v>0</v>
      </c>
      <c r="G13" s="104">
        <f>G8*F13</f>
        <v>0</v>
      </c>
    </row>
    <row r="14" spans="1:7" ht="14.5" thickTop="1" x14ac:dyDescent="0.3">
      <c r="A14" s="89"/>
      <c r="B14" s="86"/>
      <c r="C14" s="112"/>
      <c r="D14" s="94">
        <f>D8+D13</f>
        <v>1</v>
      </c>
      <c r="E14" s="96"/>
      <c r="F14" s="112"/>
      <c r="G14" s="94">
        <f>G8+G13</f>
        <v>1</v>
      </c>
    </row>
    <row r="15" spans="1:7" ht="42.5" thickBot="1" x14ac:dyDescent="0.35">
      <c r="A15" s="95" t="s">
        <v>106</v>
      </c>
      <c r="B15" s="86"/>
      <c r="C15" s="93">
        <v>0.17050000000000001</v>
      </c>
      <c r="D15" s="98">
        <f>D14*C15</f>
        <v>0.17050000000000001</v>
      </c>
      <c r="E15" s="96"/>
      <c r="F15" s="93">
        <f>C15</f>
        <v>0.17050000000000001</v>
      </c>
      <c r="G15" s="98">
        <f>G14*F15</f>
        <v>0.17050000000000001</v>
      </c>
    </row>
    <row r="16" spans="1:7" ht="14.5" thickTop="1" x14ac:dyDescent="0.3">
      <c r="A16" s="85"/>
      <c r="B16" s="86"/>
      <c r="C16" s="96"/>
      <c r="D16" s="94">
        <f>SUM(D14:D15)</f>
        <v>1.1705000000000001</v>
      </c>
      <c r="E16" s="96"/>
      <c r="F16" s="96"/>
      <c r="G16" s="94">
        <f>SUM(G14:G15)</f>
        <v>1.1705000000000001</v>
      </c>
    </row>
    <row r="17" spans="1:7" x14ac:dyDescent="0.3">
      <c r="A17" s="84" t="s">
        <v>16</v>
      </c>
      <c r="B17" s="86"/>
      <c r="C17" s="86"/>
      <c r="D17" s="86"/>
      <c r="E17" s="86"/>
      <c r="F17" s="86"/>
      <c r="G17" s="86"/>
    </row>
    <row r="18" spans="1:7" x14ac:dyDescent="0.3">
      <c r="A18" s="113" t="s">
        <v>17</v>
      </c>
      <c r="B18" s="86"/>
      <c r="C18" s="100">
        <v>0</v>
      </c>
      <c r="D18" s="86">
        <f>C18*D16</f>
        <v>0</v>
      </c>
      <c r="E18" s="86"/>
      <c r="F18" s="100">
        <v>0</v>
      </c>
      <c r="G18" s="86">
        <f>F18*G16</f>
        <v>0</v>
      </c>
    </row>
    <row r="19" spans="1:7" x14ac:dyDescent="0.3">
      <c r="A19" s="113" t="s">
        <v>58</v>
      </c>
      <c r="B19" s="86"/>
      <c r="C19" s="100">
        <v>0</v>
      </c>
      <c r="D19" s="86">
        <f>C19*D16</f>
        <v>0</v>
      </c>
      <c r="E19" s="86"/>
      <c r="F19" s="100">
        <v>0</v>
      </c>
      <c r="G19" s="86">
        <f>F19*G16</f>
        <v>0</v>
      </c>
    </row>
    <row r="20" spans="1:7" x14ac:dyDescent="0.3">
      <c r="A20" s="113" t="s">
        <v>59</v>
      </c>
      <c r="B20" s="86"/>
      <c r="C20" s="100">
        <v>0</v>
      </c>
      <c r="D20" s="86">
        <f>C20*D16</f>
        <v>0</v>
      </c>
      <c r="E20" s="86"/>
      <c r="F20" s="100">
        <v>0</v>
      </c>
      <c r="G20" s="86">
        <f>F20*G16</f>
        <v>0</v>
      </c>
    </row>
    <row r="21" spans="1:7" x14ac:dyDescent="0.3">
      <c r="A21" s="99" t="s">
        <v>19</v>
      </c>
      <c r="B21" s="86"/>
      <c r="C21" s="100">
        <v>0</v>
      </c>
      <c r="D21" s="86">
        <f>C21*D16</f>
        <v>0</v>
      </c>
      <c r="E21" s="86"/>
      <c r="F21" s="100">
        <v>0</v>
      </c>
      <c r="G21" s="86">
        <f>F21*G16</f>
        <v>0</v>
      </c>
    </row>
    <row r="22" spans="1:7" x14ac:dyDescent="0.3">
      <c r="A22" s="113" t="s">
        <v>20</v>
      </c>
      <c r="B22" s="86"/>
      <c r="C22" s="100">
        <v>0</v>
      </c>
      <c r="D22" s="86">
        <f>C22*D16</f>
        <v>0</v>
      </c>
      <c r="E22" s="96"/>
      <c r="F22" s="100">
        <v>0</v>
      </c>
      <c r="G22" s="86">
        <f>F22*G16</f>
        <v>0</v>
      </c>
    </row>
    <row r="23" spans="1:7" x14ac:dyDescent="0.3">
      <c r="A23" s="113" t="s">
        <v>30</v>
      </c>
      <c r="B23" s="86"/>
      <c r="C23" s="100">
        <v>0</v>
      </c>
      <c r="D23" s="86">
        <f>C23*D16</f>
        <v>0</v>
      </c>
      <c r="E23" s="96"/>
      <c r="F23" s="100">
        <v>0</v>
      </c>
      <c r="G23" s="86">
        <f>F23*G16</f>
        <v>0</v>
      </c>
    </row>
    <row r="24" spans="1:7" x14ac:dyDescent="0.3">
      <c r="A24" s="99" t="s">
        <v>51</v>
      </c>
      <c r="B24" s="86"/>
      <c r="C24" s="100">
        <v>0</v>
      </c>
      <c r="D24" s="86">
        <f>C24*D16</f>
        <v>0</v>
      </c>
      <c r="E24" s="86"/>
      <c r="F24" s="100">
        <v>0</v>
      </c>
      <c r="G24" s="86">
        <f>F24*G16</f>
        <v>0</v>
      </c>
    </row>
    <row r="25" spans="1:7" x14ac:dyDescent="0.3">
      <c r="A25" s="99" t="s">
        <v>24</v>
      </c>
      <c r="B25" s="86"/>
      <c r="C25" s="100">
        <v>0</v>
      </c>
      <c r="D25" s="86">
        <f>C25*D16</f>
        <v>0</v>
      </c>
      <c r="E25" s="96"/>
      <c r="F25" s="100">
        <v>0</v>
      </c>
      <c r="G25" s="86">
        <f>F25*G16</f>
        <v>0</v>
      </c>
    </row>
    <row r="26" spans="1:7" x14ac:dyDescent="0.3">
      <c r="A26" s="99" t="s">
        <v>60</v>
      </c>
      <c r="B26" s="86"/>
      <c r="C26" s="100">
        <v>0</v>
      </c>
      <c r="D26" s="86">
        <f>C26*D16</f>
        <v>0</v>
      </c>
      <c r="E26" s="96"/>
      <c r="F26" s="100">
        <v>0</v>
      </c>
      <c r="G26" s="86">
        <f>F26*G16</f>
        <v>0</v>
      </c>
    </row>
    <row r="27" spans="1:7" x14ac:dyDescent="0.3">
      <c r="A27" s="113" t="s">
        <v>22</v>
      </c>
      <c r="B27" s="86"/>
      <c r="C27" s="100">
        <v>0</v>
      </c>
      <c r="D27" s="86">
        <f>C27*D16</f>
        <v>0</v>
      </c>
      <c r="E27" s="96"/>
      <c r="F27" s="100">
        <v>0</v>
      </c>
      <c r="G27" s="86">
        <f>F27*G16</f>
        <v>0</v>
      </c>
    </row>
    <row r="28" spans="1:7" x14ac:dyDescent="0.3">
      <c r="A28" s="102" t="s">
        <v>25</v>
      </c>
      <c r="B28" s="86"/>
      <c r="C28" s="129">
        <v>0</v>
      </c>
      <c r="D28" s="119">
        <f>C28*D16</f>
        <v>0</v>
      </c>
      <c r="E28" s="96"/>
      <c r="F28" s="129">
        <v>0</v>
      </c>
      <c r="G28" s="119">
        <f>F28*G16</f>
        <v>0</v>
      </c>
    </row>
    <row r="29" spans="1:7" x14ac:dyDescent="0.3">
      <c r="A29" s="89"/>
      <c r="B29" s="96"/>
      <c r="C29" s="96">
        <f>SUM(C18:C28)</f>
        <v>0</v>
      </c>
      <c r="D29" s="116">
        <f>C29*D16</f>
        <v>0</v>
      </c>
      <c r="E29" s="96"/>
      <c r="F29" s="96">
        <f>SUM(F18:F28)</f>
        <v>0</v>
      </c>
      <c r="G29" s="116">
        <f>F29*G16</f>
        <v>0</v>
      </c>
    </row>
    <row r="30" spans="1:7" x14ac:dyDescent="0.3">
      <c r="A30" s="89"/>
      <c r="B30" s="86"/>
      <c r="C30" s="86"/>
      <c r="D30" s="94">
        <f>D16+D29</f>
        <v>1.1705000000000001</v>
      </c>
      <c r="E30" s="96"/>
      <c r="F30" s="86"/>
      <c r="G30" s="94">
        <f>G16+G29</f>
        <v>1.1705000000000001</v>
      </c>
    </row>
    <row r="31" spans="1:7" x14ac:dyDescent="0.3">
      <c r="A31" s="84" t="s">
        <v>23</v>
      </c>
      <c r="B31" s="86"/>
      <c r="C31" s="86"/>
      <c r="D31" s="96"/>
      <c r="E31" s="96"/>
      <c r="F31" s="86"/>
      <c r="G31" s="96"/>
    </row>
    <row r="32" spans="1:7" x14ac:dyDescent="0.3">
      <c r="A32" s="102" t="s">
        <v>25</v>
      </c>
      <c r="B32" s="86"/>
      <c r="C32" s="100">
        <v>0</v>
      </c>
      <c r="D32" s="86">
        <f>C32*D30</f>
        <v>0</v>
      </c>
      <c r="E32" s="86"/>
      <c r="F32" s="100">
        <v>0</v>
      </c>
      <c r="G32" s="86">
        <f>F32*G30</f>
        <v>0</v>
      </c>
    </row>
    <row r="33" spans="1:11" x14ac:dyDescent="0.3">
      <c r="A33" s="102" t="s">
        <v>25</v>
      </c>
      <c r="B33" s="86"/>
      <c r="C33" s="100">
        <v>0</v>
      </c>
      <c r="D33" s="86">
        <f>C33*D30</f>
        <v>0</v>
      </c>
      <c r="E33" s="86"/>
      <c r="F33" s="100">
        <v>0</v>
      </c>
      <c r="G33" s="86">
        <f>F33*G30</f>
        <v>0</v>
      </c>
    </row>
    <row r="34" spans="1:11" x14ac:dyDescent="0.3">
      <c r="A34" s="102" t="s">
        <v>25</v>
      </c>
      <c r="B34" s="86"/>
      <c r="C34" s="100">
        <v>0</v>
      </c>
      <c r="D34" s="86">
        <f>C34*D30</f>
        <v>0</v>
      </c>
      <c r="E34" s="86"/>
      <c r="F34" s="100">
        <v>0</v>
      </c>
      <c r="G34" s="86">
        <f>F34*G30</f>
        <v>0</v>
      </c>
    </row>
    <row r="35" spans="1:11" x14ac:dyDescent="0.3">
      <c r="A35" s="102" t="s">
        <v>25</v>
      </c>
      <c r="B35" s="86"/>
      <c r="C35" s="129">
        <v>0</v>
      </c>
      <c r="D35" s="119">
        <f>C35*D30</f>
        <v>0</v>
      </c>
      <c r="E35" s="86"/>
      <c r="F35" s="129">
        <v>0</v>
      </c>
      <c r="G35" s="119">
        <f>F35*G30</f>
        <v>0</v>
      </c>
    </row>
    <row r="36" spans="1:11" ht="14.5" thickBot="1" x14ac:dyDescent="0.35">
      <c r="A36" s="89"/>
      <c r="B36" s="86"/>
      <c r="C36" s="96">
        <f>SUM(C32:C35)</f>
        <v>0</v>
      </c>
      <c r="D36" s="104">
        <f>D30*C36</f>
        <v>0</v>
      </c>
      <c r="E36" s="86"/>
      <c r="F36" s="96">
        <f>SUM(F32:F35)</f>
        <v>0</v>
      </c>
      <c r="G36" s="104">
        <f>G30*F36</f>
        <v>0</v>
      </c>
    </row>
    <row r="37" spans="1:11" ht="14.5" thickTop="1" x14ac:dyDescent="0.3">
      <c r="A37" s="107" t="s">
        <v>117</v>
      </c>
      <c r="B37" s="108"/>
      <c r="C37" s="108"/>
      <c r="D37" s="109">
        <f>D30+D36</f>
        <v>1.1705000000000001</v>
      </c>
      <c r="E37" s="108"/>
      <c r="F37" s="108"/>
      <c r="G37" s="109">
        <f>G30+G36</f>
        <v>1.1705000000000001</v>
      </c>
    </row>
    <row r="38" spans="1:11" ht="13" customHeight="1" x14ac:dyDescent="0.3"/>
    <row r="39" spans="1:11" x14ac:dyDescent="0.3">
      <c r="A39" s="28" t="s">
        <v>26</v>
      </c>
    </row>
    <row r="40" spans="1:11" ht="14.5" x14ac:dyDescent="0.3">
      <c r="A40" s="152" t="s">
        <v>62</v>
      </c>
      <c r="B40" s="153"/>
      <c r="C40" s="153"/>
      <c r="D40" s="153"/>
      <c r="E40" s="153"/>
      <c r="F40" s="155"/>
      <c r="G40" s="155"/>
      <c r="H40" s="155"/>
      <c r="I40" s="155"/>
      <c r="J40" s="155"/>
      <c r="K40" s="155"/>
    </row>
    <row r="41" spans="1:11" ht="65.5" customHeight="1" x14ac:dyDescent="0.3">
      <c r="A41" s="152" t="s">
        <v>107</v>
      </c>
      <c r="B41" s="153"/>
      <c r="C41" s="153"/>
      <c r="D41" s="153"/>
      <c r="E41" s="153"/>
      <c r="F41" s="154"/>
      <c r="G41" s="155"/>
      <c r="H41" s="155"/>
      <c r="I41" s="155"/>
      <c r="J41" s="155"/>
      <c r="K41" s="155"/>
    </row>
    <row r="42" spans="1:11" s="28" customFormat="1" ht="16" customHeight="1" x14ac:dyDescent="0.3">
      <c r="A42" s="156" t="s">
        <v>61</v>
      </c>
      <c r="B42" s="157"/>
      <c r="C42" s="157"/>
      <c r="D42" s="157"/>
      <c r="E42" s="157"/>
      <c r="F42" s="157"/>
      <c r="G42" s="157"/>
      <c r="H42" s="157"/>
      <c r="I42" s="155"/>
      <c r="J42" s="155"/>
      <c r="K42" s="155"/>
    </row>
    <row r="43" spans="1:11" ht="27.5" customHeight="1" x14ac:dyDescent="0.3"/>
    <row r="45" spans="1:11" ht="27" customHeight="1" x14ac:dyDescent="0.3"/>
    <row r="46" spans="1:11" ht="54.5" customHeight="1" x14ac:dyDescent="0.3"/>
  </sheetData>
  <sheetProtection algorithmName="SHA-512" hashValue="qGAlu1BVE1yDwEomDei/569fH37DgJKnapPKJGSbjP7HKM4QDtN1Rc4jA+bCtuWxyYspwFRBt9H6pfhvki1+Eg==" saltValue="tsPsuc/jWzyOZEpTTWoVvg==" spinCount="100000" sheet="1" objects="1" scenarios="1"/>
  <mergeCells count="6">
    <mergeCell ref="A42:K42"/>
    <mergeCell ref="B1:G1"/>
    <mergeCell ref="C3:D4"/>
    <mergeCell ref="F3:G4"/>
    <mergeCell ref="A40:K40"/>
    <mergeCell ref="A41:K41"/>
  </mergeCells>
  <conditionalFormatting sqref="C7 C18:C28 F18:F28">
    <cfRule type="cellIs" dxfId="85" priority="8" operator="greaterThan">
      <formula>0</formula>
    </cfRule>
  </conditionalFormatting>
  <conditionalFormatting sqref="C10:C12">
    <cfRule type="cellIs" dxfId="84" priority="6" operator="greaterThan">
      <formula>0</formula>
    </cfRule>
  </conditionalFormatting>
  <conditionalFormatting sqref="C32:C35">
    <cfRule type="cellIs" dxfId="83" priority="7" operator="greaterThan">
      <formula>0</formula>
    </cfRule>
  </conditionalFormatting>
  <conditionalFormatting sqref="F7">
    <cfRule type="cellIs" dxfId="82" priority="4" operator="greaterThan">
      <formula>0</formula>
    </cfRule>
  </conditionalFormatting>
  <conditionalFormatting sqref="F10:F12">
    <cfRule type="cellIs" dxfId="81" priority="2" operator="greaterThan">
      <formula>0</formula>
    </cfRule>
  </conditionalFormatting>
  <conditionalFormatting sqref="F32:F35">
    <cfRule type="cellIs" dxfId="80" priority="3" operator="greaterThan">
      <formula>0</formula>
    </cfRule>
  </conditionalFormatting>
  <pageMargins left="0.70866141732283472" right="0.70866141732283472" top="1.0236220472440944" bottom="0.74803149606299213" header="0.31496062992125984" footer="0.31496062992125984"/>
  <pageSetup paperSize="9" scale="57" orientation="landscape" horizontalDpi="4294967293" r:id="rId1"/>
  <headerFooter>
    <oddHeader>&amp;L&amp;"Arial,Vet"&amp;F&amp;R&amp;G</oddHeader>
    <oddFooter>&amp;L&amp;8&amp;A&amp;C&amp;"Verdana,Standaard"&amp;8 ROK Flexibele Arbeidskrachten uitzenden en payroll - Z24 178754        &amp;R&amp;"Verdana,Standaard"&amp;8©Nova Vista Human Capital</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7"/>
  <sheetViews>
    <sheetView view="pageLayout" topLeftCell="A16" zoomScaleNormal="100" workbookViewId="0">
      <selection activeCell="A4" sqref="A4"/>
    </sheetView>
  </sheetViews>
  <sheetFormatPr defaultColWidth="10.54296875" defaultRowHeight="14" x14ac:dyDescent="0.3"/>
  <cols>
    <col min="1" max="1" width="42.81640625" style="79" bestFit="1" customWidth="1"/>
    <col min="2" max="2" width="10.54296875" style="79"/>
    <col min="3" max="3" width="11.453125" style="79" bestFit="1" customWidth="1"/>
    <col min="4" max="16384" width="10.54296875" style="79"/>
  </cols>
  <sheetData>
    <row r="1" spans="1:12" s="74" customFormat="1" x14ac:dyDescent="0.3">
      <c r="A1" s="73" t="s">
        <v>0</v>
      </c>
      <c r="B1" s="164" t="s">
        <v>9</v>
      </c>
      <c r="C1" s="165"/>
      <c r="D1" s="165"/>
      <c r="E1" s="165"/>
      <c r="F1" s="165"/>
      <c r="G1" s="165"/>
      <c r="H1" s="165"/>
      <c r="I1" s="165"/>
      <c r="J1" s="165"/>
      <c r="K1" s="165"/>
      <c r="L1" s="168"/>
    </row>
    <row r="2" spans="1:12" ht="13" customHeight="1" x14ac:dyDescent="0.3">
      <c r="B2" s="169" t="s">
        <v>28</v>
      </c>
      <c r="C2" s="169"/>
      <c r="D2" s="169"/>
      <c r="E2" s="169"/>
      <c r="F2" s="169"/>
      <c r="H2" s="169" t="s">
        <v>29</v>
      </c>
      <c r="I2" s="169"/>
      <c r="J2" s="169"/>
      <c r="K2" s="169"/>
      <c r="L2" s="169"/>
    </row>
    <row r="3" spans="1:12" x14ac:dyDescent="0.3">
      <c r="A3" s="75"/>
      <c r="B3" s="78"/>
      <c r="C3" s="78"/>
      <c r="D3" s="76"/>
      <c r="E3" s="78"/>
      <c r="F3" s="78"/>
      <c r="G3" s="117"/>
      <c r="H3" s="78"/>
      <c r="I3" s="78"/>
      <c r="J3" s="76"/>
      <c r="K3" s="78"/>
      <c r="L3" s="78"/>
    </row>
    <row r="4" spans="1:12" ht="23" customHeight="1" x14ac:dyDescent="0.3">
      <c r="B4" s="160" t="s">
        <v>80</v>
      </c>
      <c r="C4" s="161"/>
      <c r="E4" s="160" t="s">
        <v>81</v>
      </c>
      <c r="F4" s="161"/>
      <c r="G4" s="86"/>
      <c r="H4" s="160" t="s">
        <v>82</v>
      </c>
      <c r="I4" s="161"/>
      <c r="K4" s="160" t="s">
        <v>81</v>
      </c>
      <c r="L4" s="161"/>
    </row>
    <row r="5" spans="1:12" ht="24.65" customHeight="1" x14ac:dyDescent="0.3">
      <c r="B5" s="162"/>
      <c r="C5" s="163"/>
      <c r="D5" s="83"/>
      <c r="E5" s="162"/>
      <c r="F5" s="163"/>
      <c r="G5" s="86"/>
      <c r="H5" s="162"/>
      <c r="I5" s="163"/>
      <c r="J5" s="83"/>
      <c r="K5" s="162"/>
      <c r="L5" s="163"/>
    </row>
    <row r="6" spans="1:12" x14ac:dyDescent="0.3">
      <c r="A6" s="84" t="s">
        <v>10</v>
      </c>
      <c r="B6" s="87"/>
      <c r="C6" s="88"/>
      <c r="D6" s="85"/>
      <c r="E6" s="87"/>
      <c r="F6" s="88"/>
      <c r="G6" s="86"/>
      <c r="H6" s="87"/>
      <c r="I6" s="88"/>
      <c r="J6" s="85"/>
      <c r="K6" s="87"/>
      <c r="L6" s="88"/>
    </row>
    <row r="7" spans="1:12" x14ac:dyDescent="0.3">
      <c r="A7" s="89" t="s">
        <v>11</v>
      </c>
      <c r="B7" s="126">
        <v>1</v>
      </c>
      <c r="C7" s="90">
        <f>B7</f>
        <v>1</v>
      </c>
      <c r="D7" s="90"/>
      <c r="E7" s="126">
        <v>1</v>
      </c>
      <c r="F7" s="90">
        <f>E7</f>
        <v>1</v>
      </c>
      <c r="G7" s="86"/>
      <c r="H7" s="126">
        <v>1</v>
      </c>
      <c r="I7" s="90">
        <f>H7</f>
        <v>1</v>
      </c>
      <c r="J7" s="90"/>
      <c r="K7" s="126">
        <v>1</v>
      </c>
      <c r="L7" s="90">
        <f>K7</f>
        <v>1</v>
      </c>
    </row>
    <row r="8" spans="1:12" ht="14.5" thickBot="1" x14ac:dyDescent="0.35">
      <c r="A8" s="89"/>
      <c r="B8" s="106">
        <v>0</v>
      </c>
      <c r="C8" s="98">
        <f>B8</f>
        <v>0</v>
      </c>
      <c r="D8" s="86"/>
      <c r="E8" s="106">
        <v>0</v>
      </c>
      <c r="F8" s="98">
        <f>E8</f>
        <v>0</v>
      </c>
      <c r="G8" s="86"/>
      <c r="H8" s="106">
        <v>0</v>
      </c>
      <c r="I8" s="98">
        <f>H8</f>
        <v>0</v>
      </c>
      <c r="J8" s="86"/>
      <c r="K8" s="106">
        <v>0</v>
      </c>
      <c r="L8" s="98">
        <f>K8</f>
        <v>0</v>
      </c>
    </row>
    <row r="9" spans="1:12" ht="14.5" thickTop="1" x14ac:dyDescent="0.3">
      <c r="A9" s="89"/>
      <c r="B9" s="93"/>
      <c r="C9" s="96">
        <f>SUM(C7:C8)</f>
        <v>1</v>
      </c>
      <c r="D9" s="86"/>
      <c r="E9" s="93"/>
      <c r="F9" s="96">
        <f>SUM(F7:F8)</f>
        <v>1</v>
      </c>
      <c r="G9" s="86"/>
      <c r="H9" s="93"/>
      <c r="I9" s="96">
        <f>SUM(I7:I8)</f>
        <v>1</v>
      </c>
      <c r="J9" s="86"/>
      <c r="K9" s="93"/>
      <c r="L9" s="96">
        <f>SUM(L7:L8)</f>
        <v>1</v>
      </c>
    </row>
    <row r="10" spans="1:12" x14ac:dyDescent="0.3">
      <c r="A10" s="84" t="s">
        <v>12</v>
      </c>
      <c r="B10" s="93"/>
      <c r="C10" s="86"/>
      <c r="D10" s="86"/>
      <c r="E10" s="93"/>
      <c r="F10" s="86"/>
      <c r="G10" s="86"/>
      <c r="H10" s="93"/>
      <c r="I10" s="86"/>
      <c r="J10" s="86"/>
      <c r="K10" s="93"/>
      <c r="L10" s="86"/>
    </row>
    <row r="11" spans="1:12" x14ac:dyDescent="0.3">
      <c r="A11" s="89" t="s">
        <v>13</v>
      </c>
      <c r="B11" s="100">
        <v>0</v>
      </c>
      <c r="C11" s="86">
        <f>B11*C9</f>
        <v>0</v>
      </c>
      <c r="D11" s="86"/>
      <c r="E11" s="100">
        <v>0</v>
      </c>
      <c r="F11" s="86">
        <f>E11*F9</f>
        <v>0</v>
      </c>
      <c r="G11" s="86"/>
      <c r="H11" s="100">
        <v>0</v>
      </c>
      <c r="I11" s="86">
        <f>H11*I9</f>
        <v>0</v>
      </c>
      <c r="J11" s="86"/>
      <c r="K11" s="100">
        <v>0</v>
      </c>
      <c r="L11" s="86">
        <f>K11*L9</f>
        <v>0</v>
      </c>
    </row>
    <row r="12" spans="1:12" x14ac:dyDescent="0.3">
      <c r="A12" s="89" t="s">
        <v>14</v>
      </c>
      <c r="B12" s="100">
        <v>0</v>
      </c>
      <c r="C12" s="86">
        <f>B12*C9</f>
        <v>0</v>
      </c>
      <c r="D12" s="96"/>
      <c r="E12" s="100">
        <v>0</v>
      </c>
      <c r="F12" s="86">
        <f>E12*F9</f>
        <v>0</v>
      </c>
      <c r="G12" s="86"/>
      <c r="H12" s="100">
        <v>0</v>
      </c>
      <c r="I12" s="86">
        <f>H12*I9</f>
        <v>0</v>
      </c>
      <c r="J12" s="96"/>
      <c r="K12" s="100">
        <v>0</v>
      </c>
      <c r="L12" s="86">
        <f>K12*L9</f>
        <v>0</v>
      </c>
    </row>
    <row r="13" spans="1:12" x14ac:dyDescent="0.3">
      <c r="A13" s="89" t="s">
        <v>15</v>
      </c>
      <c r="B13" s="129">
        <v>0</v>
      </c>
      <c r="C13" s="119">
        <f>B13*C9</f>
        <v>0</v>
      </c>
      <c r="D13" s="96"/>
      <c r="E13" s="129">
        <v>0</v>
      </c>
      <c r="F13" s="119">
        <f>E13*F9</f>
        <v>0</v>
      </c>
      <c r="G13" s="86"/>
      <c r="H13" s="129">
        <v>0</v>
      </c>
      <c r="I13" s="119">
        <f>H13*I9</f>
        <v>0</v>
      </c>
      <c r="J13" s="96"/>
      <c r="K13" s="129">
        <v>0</v>
      </c>
      <c r="L13" s="119">
        <f>K13*L9</f>
        <v>0</v>
      </c>
    </row>
    <row r="14" spans="1:12" ht="14.5" thickBot="1" x14ac:dyDescent="0.35">
      <c r="A14" s="89"/>
      <c r="B14" s="111">
        <f>SUM(B11:B13)</f>
        <v>0</v>
      </c>
      <c r="C14" s="115">
        <f>SUM(C11:C13)</f>
        <v>0</v>
      </c>
      <c r="D14" s="96"/>
      <c r="E14" s="111">
        <f>SUM(E11:E13)</f>
        <v>0</v>
      </c>
      <c r="F14" s="115">
        <f>SUM(F11:F13)</f>
        <v>0</v>
      </c>
      <c r="G14" s="86"/>
      <c r="H14" s="111">
        <f>SUM(H11:H13)</f>
        <v>0</v>
      </c>
      <c r="I14" s="115">
        <f>SUM(I11:I13)</f>
        <v>0</v>
      </c>
      <c r="J14" s="96"/>
      <c r="K14" s="111">
        <f>SUM(K11:K13)</f>
        <v>0</v>
      </c>
      <c r="L14" s="115">
        <f>SUM(L11:L13)</f>
        <v>0</v>
      </c>
    </row>
    <row r="15" spans="1:12" ht="14.5" thickTop="1" x14ac:dyDescent="0.3">
      <c r="A15" s="89"/>
      <c r="B15" s="112"/>
      <c r="C15" s="96">
        <f>C9+C14</f>
        <v>1</v>
      </c>
      <c r="D15" s="96"/>
      <c r="E15" s="112"/>
      <c r="F15" s="96">
        <f>F9+F14</f>
        <v>1</v>
      </c>
      <c r="G15" s="86"/>
      <c r="H15" s="112"/>
      <c r="I15" s="96">
        <f>I9+I14</f>
        <v>1</v>
      </c>
      <c r="J15" s="96"/>
      <c r="K15" s="112"/>
      <c r="L15" s="96">
        <f>L9+L14</f>
        <v>1</v>
      </c>
    </row>
    <row r="16" spans="1:12" ht="42.5" thickBot="1" x14ac:dyDescent="0.35">
      <c r="A16" s="95" t="s">
        <v>106</v>
      </c>
      <c r="B16" s="97">
        <v>0.17050000000000001</v>
      </c>
      <c r="C16" s="118">
        <f>C15*B16</f>
        <v>0.17050000000000001</v>
      </c>
      <c r="D16" s="96"/>
      <c r="E16" s="97">
        <v>0.17050000000000001</v>
      </c>
      <c r="F16" s="98">
        <f>F15*E16</f>
        <v>0.17050000000000001</v>
      </c>
      <c r="G16" s="86"/>
      <c r="H16" s="97">
        <v>0.17050000000000001</v>
      </c>
      <c r="I16" s="98">
        <f>I15*H16</f>
        <v>0.17050000000000001</v>
      </c>
      <c r="J16" s="96"/>
      <c r="K16" s="97">
        <v>0.17050000000000001</v>
      </c>
      <c r="L16" s="98">
        <f>L15*K16</f>
        <v>0.17050000000000001</v>
      </c>
    </row>
    <row r="17" spans="1:12" ht="14.5" thickTop="1" x14ac:dyDescent="0.3">
      <c r="A17" s="85"/>
      <c r="B17" s="96"/>
      <c r="C17" s="96">
        <f>SUM(C15:C16)</f>
        <v>1.1705000000000001</v>
      </c>
      <c r="D17" s="96"/>
      <c r="E17" s="96"/>
      <c r="F17" s="96">
        <f>SUM(F15:F16)</f>
        <v>1.1705000000000001</v>
      </c>
      <c r="G17" s="86"/>
      <c r="H17" s="96"/>
      <c r="I17" s="96">
        <f>SUM(I15:I16)</f>
        <v>1.1705000000000001</v>
      </c>
      <c r="J17" s="96"/>
      <c r="K17" s="96"/>
      <c r="L17" s="96">
        <f>SUM(L15:L16)</f>
        <v>1.1705000000000001</v>
      </c>
    </row>
    <row r="18" spans="1:12" x14ac:dyDescent="0.3">
      <c r="A18" s="84" t="s">
        <v>16</v>
      </c>
      <c r="B18" s="86"/>
      <c r="C18" s="86"/>
      <c r="D18" s="86"/>
      <c r="E18" s="86"/>
      <c r="F18" s="86"/>
      <c r="G18" s="86"/>
      <c r="H18" s="86"/>
      <c r="I18" s="86"/>
      <c r="J18" s="86"/>
      <c r="K18" s="86"/>
      <c r="L18" s="86"/>
    </row>
    <row r="19" spans="1:12" x14ac:dyDescent="0.3">
      <c r="A19" s="113" t="s">
        <v>17</v>
      </c>
      <c r="B19" s="100">
        <v>0</v>
      </c>
      <c r="C19" s="86">
        <f>B19*C17</f>
        <v>0</v>
      </c>
      <c r="D19" s="86"/>
      <c r="E19" s="100">
        <v>0</v>
      </c>
      <c r="F19" s="86">
        <f>E19*F17</f>
        <v>0</v>
      </c>
      <c r="G19" s="86"/>
      <c r="H19" s="100">
        <v>0</v>
      </c>
      <c r="I19" s="86">
        <f>H19*I17</f>
        <v>0</v>
      </c>
      <c r="J19" s="86"/>
      <c r="K19" s="100">
        <v>0</v>
      </c>
      <c r="L19" s="86">
        <f>K19*L17</f>
        <v>0</v>
      </c>
    </row>
    <row r="20" spans="1:12" ht="20" customHeight="1" x14ac:dyDescent="0.3">
      <c r="A20" s="113" t="s">
        <v>18</v>
      </c>
      <c r="B20" s="100">
        <v>0</v>
      </c>
      <c r="C20" s="86">
        <f>B20*C17</f>
        <v>0</v>
      </c>
      <c r="D20" s="86"/>
      <c r="E20" s="100">
        <v>0</v>
      </c>
      <c r="F20" s="86">
        <f>E20*F17</f>
        <v>0</v>
      </c>
      <c r="G20" s="86"/>
      <c r="H20" s="100">
        <v>0</v>
      </c>
      <c r="I20" s="86">
        <f>H20*I17</f>
        <v>0</v>
      </c>
      <c r="J20" s="86"/>
      <c r="K20" s="100">
        <v>0</v>
      </c>
      <c r="L20" s="86">
        <f>K20*L17</f>
        <v>0</v>
      </c>
    </row>
    <row r="21" spans="1:12" x14ac:dyDescent="0.3">
      <c r="A21" s="113" t="s">
        <v>83</v>
      </c>
      <c r="B21" s="100">
        <v>0</v>
      </c>
      <c r="C21" s="86">
        <f>B21*C17</f>
        <v>0</v>
      </c>
      <c r="D21" s="86"/>
      <c r="E21" s="100">
        <v>0</v>
      </c>
      <c r="F21" s="86">
        <f>E21*F17</f>
        <v>0</v>
      </c>
      <c r="G21" s="86"/>
      <c r="H21" s="100">
        <v>0</v>
      </c>
      <c r="I21" s="86">
        <f>H21*I17</f>
        <v>0</v>
      </c>
      <c r="J21" s="86"/>
      <c r="K21" s="100">
        <v>0</v>
      </c>
      <c r="L21" s="86">
        <f>K21*L17</f>
        <v>0</v>
      </c>
    </row>
    <row r="22" spans="1:12" x14ac:dyDescent="0.3">
      <c r="A22" s="113" t="s">
        <v>59</v>
      </c>
      <c r="B22" s="100">
        <v>0</v>
      </c>
      <c r="C22" s="86">
        <f>B22*C17</f>
        <v>0</v>
      </c>
      <c r="D22" s="86"/>
      <c r="E22" s="100">
        <v>0</v>
      </c>
      <c r="F22" s="86">
        <f>E22*F17</f>
        <v>0</v>
      </c>
      <c r="G22" s="86"/>
      <c r="H22" s="100">
        <v>0</v>
      </c>
      <c r="I22" s="86">
        <f>H22*I17</f>
        <v>0</v>
      </c>
      <c r="J22" s="86"/>
      <c r="K22" s="100">
        <v>0</v>
      </c>
      <c r="L22" s="86">
        <f>K22*L17</f>
        <v>0</v>
      </c>
    </row>
    <row r="23" spans="1:12" x14ac:dyDescent="0.3">
      <c r="A23" s="99" t="s">
        <v>19</v>
      </c>
      <c r="B23" s="100">
        <v>0</v>
      </c>
      <c r="C23" s="86">
        <f>B23*C17</f>
        <v>0</v>
      </c>
      <c r="D23" s="86"/>
      <c r="E23" s="100">
        <v>0</v>
      </c>
      <c r="F23" s="86">
        <f>E23*F17</f>
        <v>0</v>
      </c>
      <c r="G23" s="86"/>
      <c r="H23" s="100">
        <v>0</v>
      </c>
      <c r="I23" s="86">
        <f>H23*I17</f>
        <v>0</v>
      </c>
      <c r="J23" s="86"/>
      <c r="K23" s="100">
        <v>0</v>
      </c>
      <c r="L23" s="86">
        <f>K23*L17</f>
        <v>0</v>
      </c>
    </row>
    <row r="24" spans="1:12" x14ac:dyDescent="0.3">
      <c r="A24" s="113" t="s">
        <v>20</v>
      </c>
      <c r="B24" s="100">
        <v>0</v>
      </c>
      <c r="C24" s="86">
        <f>B24*C17</f>
        <v>0</v>
      </c>
      <c r="D24" s="96"/>
      <c r="E24" s="100">
        <v>0</v>
      </c>
      <c r="F24" s="86">
        <f>E24*F17</f>
        <v>0</v>
      </c>
      <c r="G24" s="86"/>
      <c r="H24" s="100">
        <v>0</v>
      </c>
      <c r="I24" s="86">
        <f>H24*I17</f>
        <v>0</v>
      </c>
      <c r="J24" s="96"/>
      <c r="K24" s="100">
        <v>0</v>
      </c>
      <c r="L24" s="86">
        <f>K24*L17</f>
        <v>0</v>
      </c>
    </row>
    <row r="25" spans="1:12" x14ac:dyDescent="0.3">
      <c r="A25" s="113" t="s">
        <v>30</v>
      </c>
      <c r="B25" s="100">
        <v>0</v>
      </c>
      <c r="C25" s="86">
        <f>B25*C17</f>
        <v>0</v>
      </c>
      <c r="D25" s="96"/>
      <c r="E25" s="100">
        <v>0</v>
      </c>
      <c r="F25" s="86">
        <f>E25*F17</f>
        <v>0</v>
      </c>
      <c r="G25" s="86"/>
      <c r="H25" s="100">
        <v>0</v>
      </c>
      <c r="I25" s="86">
        <f>H25*I17</f>
        <v>0</v>
      </c>
      <c r="J25" s="96"/>
      <c r="K25" s="100">
        <v>0</v>
      </c>
      <c r="L25" s="86">
        <f>K25*L17</f>
        <v>0</v>
      </c>
    </row>
    <row r="26" spans="1:12" x14ac:dyDescent="0.3">
      <c r="A26" s="113" t="s">
        <v>24</v>
      </c>
      <c r="B26" s="100">
        <v>0</v>
      </c>
      <c r="C26" s="86">
        <f>B26*C17</f>
        <v>0</v>
      </c>
      <c r="D26" s="86"/>
      <c r="E26" s="100">
        <v>0</v>
      </c>
      <c r="F26" s="86">
        <f>E26*F17</f>
        <v>0</v>
      </c>
      <c r="G26" s="86"/>
      <c r="H26" s="100">
        <v>0</v>
      </c>
      <c r="I26" s="86">
        <f>H26*I17</f>
        <v>0</v>
      </c>
      <c r="J26" s="86"/>
      <c r="K26" s="100">
        <v>0</v>
      </c>
      <c r="L26" s="86">
        <f>K26*L17</f>
        <v>0</v>
      </c>
    </row>
    <row r="27" spans="1:12" x14ac:dyDescent="0.3">
      <c r="A27" s="99" t="s">
        <v>84</v>
      </c>
      <c r="B27" s="100">
        <v>0</v>
      </c>
      <c r="C27" s="86">
        <f>B27*C17</f>
        <v>0</v>
      </c>
      <c r="D27" s="96"/>
      <c r="E27" s="100">
        <v>0</v>
      </c>
      <c r="F27" s="86">
        <f>E27*F17</f>
        <v>0</v>
      </c>
      <c r="G27" s="86"/>
      <c r="H27" s="100">
        <v>0</v>
      </c>
      <c r="I27" s="86">
        <f>H27*I17</f>
        <v>0</v>
      </c>
      <c r="J27" s="96"/>
      <c r="K27" s="100">
        <v>0</v>
      </c>
      <c r="L27" s="86">
        <f>K27*L17</f>
        <v>0</v>
      </c>
    </row>
    <row r="28" spans="1:12" x14ac:dyDescent="0.3">
      <c r="A28" s="99" t="s">
        <v>21</v>
      </c>
      <c r="B28" s="100">
        <v>0</v>
      </c>
      <c r="C28" s="101">
        <f>B28*C17</f>
        <v>0</v>
      </c>
      <c r="D28" s="96"/>
      <c r="E28" s="100">
        <v>0</v>
      </c>
      <c r="F28" s="86">
        <f>E28*F17</f>
        <v>0</v>
      </c>
      <c r="G28" s="86"/>
      <c r="H28" s="100">
        <v>0</v>
      </c>
      <c r="I28" s="86">
        <f>H28*I17</f>
        <v>0</v>
      </c>
      <c r="J28" s="96"/>
      <c r="K28" s="100">
        <v>0</v>
      </c>
      <c r="L28" s="86">
        <f>K28*L17</f>
        <v>0</v>
      </c>
    </row>
    <row r="29" spans="1:12" x14ac:dyDescent="0.3">
      <c r="A29" s="113" t="s">
        <v>22</v>
      </c>
      <c r="B29" s="103">
        <v>0</v>
      </c>
      <c r="C29" s="132">
        <f>B29*C17</f>
        <v>0</v>
      </c>
      <c r="D29" s="77"/>
      <c r="E29" s="100">
        <v>0</v>
      </c>
      <c r="F29" s="86">
        <f>E29*F17</f>
        <v>0</v>
      </c>
      <c r="G29" s="86"/>
      <c r="H29" s="100">
        <v>0</v>
      </c>
      <c r="I29" s="86">
        <f>H29*I17</f>
        <v>0</v>
      </c>
      <c r="J29" s="96"/>
      <c r="K29" s="100">
        <v>0</v>
      </c>
      <c r="L29" s="86">
        <f>K29*L17</f>
        <v>0</v>
      </c>
    </row>
    <row r="30" spans="1:12" x14ac:dyDescent="0.3">
      <c r="A30" s="102" t="s">
        <v>25</v>
      </c>
      <c r="B30" s="129">
        <v>0</v>
      </c>
      <c r="C30" s="131">
        <f>B30*C17</f>
        <v>0</v>
      </c>
      <c r="D30" s="96"/>
      <c r="E30" s="129">
        <v>0</v>
      </c>
      <c r="F30" s="119">
        <f>E30*F17</f>
        <v>0</v>
      </c>
      <c r="G30" s="86"/>
      <c r="H30" s="129">
        <v>0</v>
      </c>
      <c r="I30" s="119">
        <f>H30*I17</f>
        <v>0</v>
      </c>
      <c r="J30" s="96"/>
      <c r="K30" s="129">
        <v>0</v>
      </c>
      <c r="L30" s="119">
        <f>K30*L17</f>
        <v>0</v>
      </c>
    </row>
    <row r="31" spans="1:12" ht="14.5" thickBot="1" x14ac:dyDescent="0.35">
      <c r="A31" s="89"/>
      <c r="B31" s="96">
        <f>SUM(B19:B30)</f>
        <v>0</v>
      </c>
      <c r="C31" s="115">
        <f>C17*B31</f>
        <v>0</v>
      </c>
      <c r="D31" s="96"/>
      <c r="E31" s="96">
        <f>SUM(E19:E30)</f>
        <v>0</v>
      </c>
      <c r="F31" s="115">
        <f>F17*E31</f>
        <v>0</v>
      </c>
      <c r="G31" s="86"/>
      <c r="H31" s="96">
        <f>SUM(H19:H30)</f>
        <v>0</v>
      </c>
      <c r="I31" s="115">
        <f>I17*H31</f>
        <v>0</v>
      </c>
      <c r="J31" s="96"/>
      <c r="K31" s="96">
        <f>SUM(K19:K30)</f>
        <v>0</v>
      </c>
      <c r="L31" s="115">
        <f>L17*K31</f>
        <v>0</v>
      </c>
    </row>
    <row r="32" spans="1:12" ht="14.5" thickTop="1" x14ac:dyDescent="0.3">
      <c r="A32" s="89"/>
      <c r="B32" s="86"/>
      <c r="C32" s="96">
        <f>C17+C31</f>
        <v>1.1705000000000001</v>
      </c>
      <c r="D32" s="96"/>
      <c r="E32" s="86"/>
      <c r="F32" s="96">
        <f>F17+F31</f>
        <v>1.1705000000000001</v>
      </c>
      <c r="G32" s="86"/>
      <c r="H32" s="86"/>
      <c r="I32" s="96">
        <f>I17+I31</f>
        <v>1.1705000000000001</v>
      </c>
      <c r="J32" s="96"/>
      <c r="K32" s="86"/>
      <c r="L32" s="96">
        <f>L17+L31</f>
        <v>1.1705000000000001</v>
      </c>
    </row>
    <row r="33" spans="1:12" x14ac:dyDescent="0.3">
      <c r="A33" s="84" t="s">
        <v>23</v>
      </c>
      <c r="B33" s="86"/>
      <c r="C33" s="86"/>
      <c r="D33" s="86"/>
      <c r="E33" s="86"/>
      <c r="F33" s="86"/>
      <c r="G33" s="86"/>
      <c r="H33" s="86"/>
      <c r="I33" s="86"/>
      <c r="J33" s="86"/>
      <c r="K33" s="86"/>
      <c r="L33" s="86"/>
    </row>
    <row r="34" spans="1:12" x14ac:dyDescent="0.3">
      <c r="A34" s="102" t="s">
        <v>25</v>
      </c>
      <c r="B34" s="100">
        <v>0</v>
      </c>
      <c r="C34" s="86">
        <f>B34*C32</f>
        <v>0</v>
      </c>
      <c r="D34" s="86"/>
      <c r="E34" s="100">
        <v>0</v>
      </c>
      <c r="F34" s="86">
        <f>E34*F32</f>
        <v>0</v>
      </c>
      <c r="G34" s="86"/>
      <c r="H34" s="100">
        <v>0</v>
      </c>
      <c r="I34" s="86">
        <f>H34*I32</f>
        <v>0</v>
      </c>
      <c r="J34" s="86"/>
      <c r="K34" s="100">
        <v>0</v>
      </c>
      <c r="L34" s="86">
        <f>K34*L32</f>
        <v>0</v>
      </c>
    </row>
    <row r="35" spans="1:12" x14ac:dyDescent="0.3">
      <c r="A35" s="102" t="s">
        <v>25</v>
      </c>
      <c r="B35" s="100">
        <v>0</v>
      </c>
      <c r="C35" s="86">
        <f>B35*C32</f>
        <v>0</v>
      </c>
      <c r="D35" s="86"/>
      <c r="E35" s="100">
        <v>0</v>
      </c>
      <c r="F35" s="86">
        <f>E35*F32</f>
        <v>0</v>
      </c>
      <c r="G35" s="86"/>
      <c r="H35" s="100">
        <v>0</v>
      </c>
      <c r="I35" s="86">
        <f>H35*I32</f>
        <v>0</v>
      </c>
      <c r="J35" s="86"/>
      <c r="K35" s="100">
        <v>0</v>
      </c>
      <c r="L35" s="86">
        <f>K35*L32</f>
        <v>0</v>
      </c>
    </row>
    <row r="36" spans="1:12" x14ac:dyDescent="0.3">
      <c r="A36" s="102" t="s">
        <v>25</v>
      </c>
      <c r="B36" s="100">
        <v>0</v>
      </c>
      <c r="C36" s="86">
        <f>B36*C32</f>
        <v>0</v>
      </c>
      <c r="D36" s="86"/>
      <c r="E36" s="100">
        <v>0</v>
      </c>
      <c r="F36" s="86">
        <f>E36*F32</f>
        <v>0</v>
      </c>
      <c r="G36" s="86"/>
      <c r="H36" s="100">
        <v>0</v>
      </c>
      <c r="I36" s="86">
        <f>H36*I32</f>
        <v>0</v>
      </c>
      <c r="J36" s="86"/>
      <c r="K36" s="100">
        <v>0</v>
      </c>
      <c r="L36" s="86">
        <f>K36*L32</f>
        <v>0</v>
      </c>
    </row>
    <row r="37" spans="1:12" x14ac:dyDescent="0.3">
      <c r="A37" s="102" t="s">
        <v>25</v>
      </c>
      <c r="B37" s="129">
        <v>0</v>
      </c>
      <c r="C37" s="119">
        <f>B37*C32</f>
        <v>0</v>
      </c>
      <c r="D37" s="86"/>
      <c r="E37" s="129">
        <v>0</v>
      </c>
      <c r="F37" s="119">
        <f>E37*F32</f>
        <v>0</v>
      </c>
      <c r="G37" s="86"/>
      <c r="H37" s="129">
        <v>0</v>
      </c>
      <c r="I37" s="119">
        <f>H37*I32</f>
        <v>0</v>
      </c>
      <c r="J37" s="86"/>
      <c r="K37" s="129">
        <v>0</v>
      </c>
      <c r="L37" s="119">
        <f>K37*L32</f>
        <v>0</v>
      </c>
    </row>
    <row r="38" spans="1:12" ht="14.5" thickBot="1" x14ac:dyDescent="0.35">
      <c r="A38" s="89"/>
      <c r="B38" s="96">
        <f>SUM(B34:B37)</f>
        <v>0</v>
      </c>
      <c r="C38" s="115">
        <f>C32*B38</f>
        <v>0</v>
      </c>
      <c r="D38" s="86"/>
      <c r="E38" s="96">
        <f>SUM(E34:E37)</f>
        <v>0</v>
      </c>
      <c r="F38" s="115">
        <f>F32*E38</f>
        <v>0</v>
      </c>
      <c r="G38" s="86"/>
      <c r="H38" s="96">
        <f>SUM(H34:H37)</f>
        <v>0</v>
      </c>
      <c r="I38" s="115">
        <f>I32*H38</f>
        <v>0</v>
      </c>
      <c r="J38" s="86"/>
      <c r="K38" s="96">
        <f>SUM(K34:K37)</f>
        <v>0</v>
      </c>
      <c r="L38" s="115">
        <f>L32*K38</f>
        <v>0</v>
      </c>
    </row>
    <row r="39" spans="1:12" ht="14.5" thickTop="1" x14ac:dyDescent="0.3">
      <c r="A39" s="107" t="s">
        <v>85</v>
      </c>
      <c r="B39" s="86"/>
      <c r="C39" s="120">
        <f>C32+C38</f>
        <v>1.1705000000000001</v>
      </c>
      <c r="D39" s="108"/>
      <c r="E39" s="108"/>
      <c r="F39" s="109">
        <f>F32+F38</f>
        <v>1.1705000000000001</v>
      </c>
      <c r="G39" s="108"/>
      <c r="H39" s="108"/>
      <c r="I39" s="109">
        <f>I32+I38</f>
        <v>1.1705000000000001</v>
      </c>
      <c r="J39" s="108"/>
      <c r="K39" s="108"/>
      <c r="L39" s="109">
        <f>L32+L38</f>
        <v>1.1705000000000001</v>
      </c>
    </row>
    <row r="40" spans="1:12" x14ac:dyDescent="0.3">
      <c r="A40" s="110"/>
    </row>
    <row r="41" spans="1:12" ht="13" customHeight="1" x14ac:dyDescent="0.3">
      <c r="A41" s="28" t="s">
        <v>26</v>
      </c>
    </row>
    <row r="42" spans="1:12" ht="29" customHeight="1" x14ac:dyDescent="0.3">
      <c r="A42" s="152" t="s">
        <v>118</v>
      </c>
      <c r="B42" s="153"/>
      <c r="C42" s="153"/>
      <c r="D42" s="153"/>
      <c r="E42" s="153"/>
      <c r="F42" s="153"/>
      <c r="G42" s="153"/>
      <c r="H42" s="153"/>
      <c r="I42" s="153"/>
      <c r="J42" s="153"/>
      <c r="K42" s="153"/>
      <c r="L42" s="153"/>
    </row>
    <row r="43" spans="1:12" ht="27" customHeight="1" x14ac:dyDescent="0.3">
      <c r="A43" s="152" t="s">
        <v>86</v>
      </c>
      <c r="B43" s="170"/>
      <c r="C43" s="170"/>
      <c r="D43" s="170"/>
      <c r="E43" s="170"/>
      <c r="F43" s="170"/>
      <c r="G43" s="170"/>
      <c r="H43" s="170"/>
      <c r="I43" s="170"/>
      <c r="J43" s="170"/>
      <c r="K43" s="170"/>
      <c r="L43" s="170"/>
    </row>
    <row r="44" spans="1:12" ht="13" customHeight="1" x14ac:dyDescent="0.3">
      <c r="A44" s="170"/>
      <c r="B44" s="170"/>
      <c r="C44" s="170"/>
      <c r="D44" s="170"/>
      <c r="E44" s="170"/>
      <c r="F44" s="170"/>
      <c r="G44" s="170"/>
      <c r="H44" s="170"/>
      <c r="I44" s="170"/>
      <c r="J44" s="170"/>
      <c r="K44" s="170"/>
      <c r="L44" s="170"/>
    </row>
    <row r="45" spans="1:12" ht="11.5" customHeight="1" x14ac:dyDescent="0.3">
      <c r="A45" s="170"/>
      <c r="B45" s="170"/>
      <c r="C45" s="170"/>
      <c r="D45" s="170"/>
      <c r="E45" s="170"/>
      <c r="F45" s="170"/>
      <c r="G45" s="170"/>
      <c r="H45" s="170"/>
      <c r="I45" s="170"/>
      <c r="J45" s="170"/>
      <c r="K45" s="170"/>
      <c r="L45" s="170"/>
    </row>
    <row r="46" spans="1:12" x14ac:dyDescent="0.3">
      <c r="A46" s="156" t="s">
        <v>61</v>
      </c>
      <c r="B46" s="157"/>
      <c r="C46" s="157"/>
      <c r="D46" s="157"/>
      <c r="E46" s="157"/>
      <c r="F46" s="157"/>
      <c r="G46" s="157"/>
      <c r="H46" s="157"/>
      <c r="I46" s="157"/>
      <c r="J46" s="157"/>
      <c r="K46" s="157"/>
      <c r="L46" s="157"/>
    </row>
    <row r="47" spans="1:12" x14ac:dyDescent="0.3">
      <c r="A47" s="156" t="s">
        <v>87</v>
      </c>
      <c r="B47" s="157"/>
      <c r="C47" s="157"/>
      <c r="D47" s="157"/>
      <c r="E47" s="157"/>
      <c r="F47" s="157"/>
      <c r="G47" s="157"/>
      <c r="H47" s="157"/>
      <c r="I47" s="157"/>
      <c r="J47" s="157"/>
      <c r="K47" s="157"/>
      <c r="L47" s="157"/>
    </row>
  </sheetData>
  <sheetProtection algorithmName="SHA-512" hashValue="C0eA8vrpiqRMu/5EZ6XmyAxWW5Psdj1if0e6H8O9QcKXHJwxNwM0p2jsDPC+9zADOYrcmZvrexqbeEbHdI9kcg==" saltValue="+seLcKgfKYY9LZaWj97xWg==" spinCount="100000" sheet="1" objects="1" scenarios="1"/>
  <mergeCells count="11">
    <mergeCell ref="A47:L47"/>
    <mergeCell ref="B1:L1"/>
    <mergeCell ref="B2:F2"/>
    <mergeCell ref="H2:L2"/>
    <mergeCell ref="B4:C5"/>
    <mergeCell ref="E4:F5"/>
    <mergeCell ref="H4:I5"/>
    <mergeCell ref="K4:L5"/>
    <mergeCell ref="A42:L42"/>
    <mergeCell ref="A43:L45"/>
    <mergeCell ref="A46:L46"/>
  </mergeCells>
  <conditionalFormatting sqref="B8">
    <cfRule type="cellIs" dxfId="79" priority="16" operator="greaterThan">
      <formula>0</formula>
    </cfRule>
  </conditionalFormatting>
  <conditionalFormatting sqref="B11:B13">
    <cfRule type="cellIs" dxfId="78" priority="15" operator="greaterThan">
      <formula>0</formula>
    </cfRule>
  </conditionalFormatting>
  <conditionalFormatting sqref="B19:B30">
    <cfRule type="cellIs" dxfId="77" priority="6" operator="greaterThan">
      <formula>0</formula>
    </cfRule>
  </conditionalFormatting>
  <conditionalFormatting sqref="B34:B37">
    <cfRule type="cellIs" dxfId="76" priority="14" operator="greaterThan">
      <formula>0</formula>
    </cfRule>
  </conditionalFormatting>
  <conditionalFormatting sqref="E8">
    <cfRule type="cellIs" dxfId="75" priority="13" operator="greaterThan">
      <formula>0</formula>
    </cfRule>
  </conditionalFormatting>
  <conditionalFormatting sqref="E11:E13">
    <cfRule type="cellIs" dxfId="74" priority="12" operator="greaterThan">
      <formula>0</formula>
    </cfRule>
  </conditionalFormatting>
  <conditionalFormatting sqref="E19:E30">
    <cfRule type="cellIs" dxfId="73" priority="5" operator="greaterThan">
      <formula>0</formula>
    </cfRule>
  </conditionalFormatting>
  <conditionalFormatting sqref="E34:E37">
    <cfRule type="cellIs" dxfId="72" priority="11" operator="greaterThan">
      <formula>0</formula>
    </cfRule>
  </conditionalFormatting>
  <conditionalFormatting sqref="H8">
    <cfRule type="cellIs" dxfId="71" priority="10" operator="greaterThan">
      <formula>0</formula>
    </cfRule>
  </conditionalFormatting>
  <conditionalFormatting sqref="H11:H13">
    <cfRule type="cellIs" dxfId="70" priority="2" operator="greaterThan">
      <formula>0</formula>
    </cfRule>
  </conditionalFormatting>
  <conditionalFormatting sqref="H19:H30">
    <cfRule type="cellIs" dxfId="69" priority="4" operator="greaterThan">
      <formula>0</formula>
    </cfRule>
  </conditionalFormatting>
  <conditionalFormatting sqref="H34:H37">
    <cfRule type="cellIs" dxfId="68" priority="9" operator="greaterThan">
      <formula>0</formula>
    </cfRule>
  </conditionalFormatting>
  <conditionalFormatting sqref="K8">
    <cfRule type="cellIs" dxfId="67" priority="8" operator="greaterThan">
      <formula>0</formula>
    </cfRule>
  </conditionalFormatting>
  <conditionalFormatting sqref="K11:K13">
    <cfRule type="cellIs" dxfId="66" priority="1" operator="greaterThan">
      <formula>0</formula>
    </cfRule>
  </conditionalFormatting>
  <conditionalFormatting sqref="K19:K30">
    <cfRule type="cellIs" dxfId="65" priority="3" operator="greaterThan">
      <formula>0</formula>
    </cfRule>
  </conditionalFormatting>
  <conditionalFormatting sqref="K34:K37">
    <cfRule type="cellIs" dxfId="64" priority="7" operator="greaterThan">
      <formula>0</formula>
    </cfRule>
  </conditionalFormatting>
  <pageMargins left="0.70866141732283472" right="0.70866141732283472" top="0.98425196850393704" bottom="0.74803149606299213" header="0.31496062992125984" footer="0.31496062992125984"/>
  <pageSetup paperSize="9" scale="64" orientation="landscape" horizontalDpi="4294967293" r:id="rId1"/>
  <headerFooter>
    <oddHeader>&amp;L&amp;"Arial,Vet"&amp;F&amp;R&amp;G</oddHeader>
    <oddFooter>&amp;L&amp;"Verdana,Standaard"&amp;8&amp;A&amp;C&amp;"Verdana,Standaard"&amp;8 ROK Flexibele Arbeidskrachten uitzenden en payroll - Z24 178754        &amp;R&amp;"Verdana,Standaard"&amp;8©Nova Vista Human Capital</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7"/>
  <sheetViews>
    <sheetView view="pageLayout" topLeftCell="A16" zoomScaleNormal="100" workbookViewId="0">
      <selection activeCell="A4" sqref="A4"/>
    </sheetView>
  </sheetViews>
  <sheetFormatPr defaultColWidth="10.54296875" defaultRowHeight="14" x14ac:dyDescent="0.3"/>
  <cols>
    <col min="1" max="1" width="42.81640625" style="79" bestFit="1" customWidth="1"/>
    <col min="2" max="2" width="10.54296875" style="79"/>
    <col min="3" max="3" width="11.453125" style="79" bestFit="1" customWidth="1"/>
    <col min="4" max="16384" width="10.54296875" style="79"/>
  </cols>
  <sheetData>
    <row r="1" spans="1:13" s="74" customFormat="1" ht="13.5" customHeight="1" x14ac:dyDescent="0.3">
      <c r="A1" s="73" t="s">
        <v>0</v>
      </c>
      <c r="B1" s="164" t="s">
        <v>9</v>
      </c>
      <c r="C1" s="165"/>
      <c r="D1" s="165"/>
      <c r="E1" s="165"/>
      <c r="F1" s="165"/>
      <c r="G1" s="165"/>
      <c r="H1" s="165"/>
      <c r="I1" s="165"/>
      <c r="J1" s="165"/>
      <c r="K1" s="165"/>
      <c r="L1" s="168"/>
    </row>
    <row r="2" spans="1:13" ht="13.5" customHeight="1" x14ac:dyDescent="0.3">
      <c r="B2" s="169" t="s">
        <v>28</v>
      </c>
      <c r="C2" s="169"/>
      <c r="D2" s="169"/>
      <c r="E2" s="169"/>
      <c r="F2" s="169"/>
      <c r="H2" s="169" t="s">
        <v>29</v>
      </c>
      <c r="I2" s="169"/>
      <c r="J2" s="169"/>
      <c r="K2" s="169"/>
      <c r="L2" s="169"/>
    </row>
    <row r="3" spans="1:13" x14ac:dyDescent="0.3">
      <c r="A3" s="75"/>
      <c r="B3" s="78"/>
      <c r="C3" s="78"/>
      <c r="D3" s="76"/>
      <c r="E3" s="78"/>
      <c r="F3" s="78"/>
      <c r="G3" s="117"/>
      <c r="H3" s="78"/>
      <c r="I3" s="78"/>
      <c r="J3" s="76"/>
      <c r="K3" s="78"/>
      <c r="L3" s="78"/>
    </row>
    <row r="4" spans="1:13" ht="23" customHeight="1" x14ac:dyDescent="0.3">
      <c r="B4" s="171" t="s">
        <v>88</v>
      </c>
      <c r="C4" s="172"/>
      <c r="D4" s="121"/>
      <c r="E4" s="171" t="s">
        <v>90</v>
      </c>
      <c r="F4" s="172"/>
      <c r="G4" s="114"/>
      <c r="H4" s="171" t="s">
        <v>89</v>
      </c>
      <c r="I4" s="172"/>
      <c r="J4" s="121"/>
      <c r="K4" s="171" t="s">
        <v>90</v>
      </c>
      <c r="L4" s="172"/>
      <c r="M4" s="121"/>
    </row>
    <row r="5" spans="1:13" ht="43.5" customHeight="1" x14ac:dyDescent="0.3">
      <c r="B5" s="173"/>
      <c r="C5" s="174"/>
      <c r="D5" s="122"/>
      <c r="E5" s="173"/>
      <c r="F5" s="174"/>
      <c r="G5" s="114"/>
      <c r="H5" s="173"/>
      <c r="I5" s="174"/>
      <c r="J5" s="122"/>
      <c r="K5" s="173"/>
      <c r="L5" s="174"/>
      <c r="M5" s="121"/>
    </row>
    <row r="6" spans="1:13" x14ac:dyDescent="0.3">
      <c r="A6" s="84" t="s">
        <v>10</v>
      </c>
      <c r="B6" s="123"/>
      <c r="C6" s="124"/>
      <c r="D6" s="125"/>
      <c r="E6" s="123"/>
      <c r="F6" s="124"/>
      <c r="G6" s="114"/>
      <c r="H6" s="123"/>
      <c r="I6" s="124"/>
      <c r="J6" s="125"/>
      <c r="K6" s="123"/>
      <c r="L6" s="124"/>
      <c r="M6" s="121"/>
    </row>
    <row r="7" spans="1:13" x14ac:dyDescent="0.3">
      <c r="A7" s="89" t="s">
        <v>11</v>
      </c>
      <c r="B7" s="126">
        <v>1</v>
      </c>
      <c r="C7" s="90">
        <f>B7</f>
        <v>1</v>
      </c>
      <c r="D7" s="90"/>
      <c r="E7" s="126">
        <v>1</v>
      </c>
      <c r="F7" s="90">
        <f>E7</f>
        <v>1</v>
      </c>
      <c r="G7" s="86"/>
      <c r="H7" s="126">
        <v>1</v>
      </c>
      <c r="I7" s="90">
        <f>H7</f>
        <v>1</v>
      </c>
      <c r="J7" s="90"/>
      <c r="K7" s="126">
        <v>1</v>
      </c>
      <c r="L7" s="90">
        <f>K7</f>
        <v>1</v>
      </c>
      <c r="M7" s="121"/>
    </row>
    <row r="8" spans="1:13" ht="14.5" thickBot="1" x14ac:dyDescent="0.35">
      <c r="A8" s="89"/>
      <c r="B8" s="106">
        <v>0</v>
      </c>
      <c r="C8" s="98">
        <f>B8</f>
        <v>0</v>
      </c>
      <c r="D8" s="86"/>
      <c r="E8" s="106">
        <v>0</v>
      </c>
      <c r="F8" s="98">
        <f>E8</f>
        <v>0</v>
      </c>
      <c r="G8" s="86"/>
      <c r="H8" s="106">
        <v>0</v>
      </c>
      <c r="I8" s="98">
        <f>H8</f>
        <v>0</v>
      </c>
      <c r="J8" s="86"/>
      <c r="K8" s="106">
        <v>0</v>
      </c>
      <c r="L8" s="98">
        <f>K8</f>
        <v>0</v>
      </c>
      <c r="M8" s="121"/>
    </row>
    <row r="9" spans="1:13" ht="14.5" thickTop="1" x14ac:dyDescent="0.3">
      <c r="A9" s="89"/>
      <c r="B9" s="93"/>
      <c r="C9" s="96">
        <f>SUM(C7:C8)</f>
        <v>1</v>
      </c>
      <c r="D9" s="86"/>
      <c r="E9" s="93"/>
      <c r="F9" s="96">
        <f>SUM(F7:F8)</f>
        <v>1</v>
      </c>
      <c r="G9" s="86"/>
      <c r="H9" s="93"/>
      <c r="I9" s="96">
        <f>SUM(I7:I8)</f>
        <v>1</v>
      </c>
      <c r="J9" s="86"/>
      <c r="K9" s="93"/>
      <c r="L9" s="96">
        <f>SUM(L7:L8)</f>
        <v>1</v>
      </c>
      <c r="M9" s="121"/>
    </row>
    <row r="10" spans="1:13" x14ac:dyDescent="0.3">
      <c r="A10" s="84" t="s">
        <v>12</v>
      </c>
      <c r="B10" s="93"/>
      <c r="C10" s="86"/>
      <c r="D10" s="86"/>
      <c r="E10" s="93"/>
      <c r="F10" s="86"/>
      <c r="G10" s="86"/>
      <c r="H10" s="93"/>
      <c r="I10" s="86"/>
      <c r="J10" s="86"/>
      <c r="K10" s="93"/>
      <c r="L10" s="86"/>
    </row>
    <row r="11" spans="1:13" x14ac:dyDescent="0.3">
      <c r="A11" s="89" t="s">
        <v>13</v>
      </c>
      <c r="B11" s="100">
        <v>0</v>
      </c>
      <c r="C11" s="86">
        <f>B11*C9</f>
        <v>0</v>
      </c>
      <c r="D11" s="86"/>
      <c r="E11" s="100">
        <v>0</v>
      </c>
      <c r="F11" s="86">
        <f>E11*F9</f>
        <v>0</v>
      </c>
      <c r="G11" s="86"/>
      <c r="H11" s="100">
        <v>0</v>
      </c>
      <c r="I11" s="86">
        <f>H11*I9</f>
        <v>0</v>
      </c>
      <c r="J11" s="86"/>
      <c r="K11" s="100">
        <v>0</v>
      </c>
      <c r="L11" s="86">
        <f>K11*L9</f>
        <v>0</v>
      </c>
    </row>
    <row r="12" spans="1:13" x14ac:dyDescent="0.3">
      <c r="A12" s="89" t="s">
        <v>14</v>
      </c>
      <c r="B12" s="100">
        <v>0</v>
      </c>
      <c r="C12" s="86">
        <f>B12*C9</f>
        <v>0</v>
      </c>
      <c r="D12" s="96"/>
      <c r="E12" s="100">
        <v>0</v>
      </c>
      <c r="F12" s="86">
        <f>E12*F9</f>
        <v>0</v>
      </c>
      <c r="G12" s="86"/>
      <c r="H12" s="100">
        <v>0</v>
      </c>
      <c r="I12" s="86">
        <f>H12*I9</f>
        <v>0</v>
      </c>
      <c r="J12" s="96"/>
      <c r="K12" s="100">
        <v>0</v>
      </c>
      <c r="L12" s="86">
        <f>K12*L9</f>
        <v>0</v>
      </c>
    </row>
    <row r="13" spans="1:13" x14ac:dyDescent="0.3">
      <c r="A13" s="89" t="s">
        <v>15</v>
      </c>
      <c r="B13" s="129">
        <v>0</v>
      </c>
      <c r="C13" s="119">
        <f>B13*C9</f>
        <v>0</v>
      </c>
      <c r="D13" s="96"/>
      <c r="E13" s="129">
        <v>0</v>
      </c>
      <c r="F13" s="119">
        <f>E13*F9</f>
        <v>0</v>
      </c>
      <c r="G13" s="86"/>
      <c r="H13" s="129">
        <v>0</v>
      </c>
      <c r="I13" s="119">
        <f>H13*I9</f>
        <v>0</v>
      </c>
      <c r="J13" s="96"/>
      <c r="K13" s="129">
        <v>0</v>
      </c>
      <c r="L13" s="119">
        <f>K13*L9</f>
        <v>0</v>
      </c>
    </row>
    <row r="14" spans="1:13" ht="14.5" thickBot="1" x14ac:dyDescent="0.35">
      <c r="A14" s="89"/>
      <c r="B14" s="111">
        <f>SUM(B11:B13)</f>
        <v>0</v>
      </c>
      <c r="C14" s="115">
        <f>SUM(C11:C13)</f>
        <v>0</v>
      </c>
      <c r="D14" s="96"/>
      <c r="E14" s="111">
        <f>SUM(E11:E13)</f>
        <v>0</v>
      </c>
      <c r="F14" s="115">
        <f>SUM(F11:F13)</f>
        <v>0</v>
      </c>
      <c r="G14" s="86"/>
      <c r="H14" s="111">
        <f>SUM(H11:H13)</f>
        <v>0</v>
      </c>
      <c r="I14" s="115">
        <f>SUM(I11:I13)</f>
        <v>0</v>
      </c>
      <c r="J14" s="96"/>
      <c r="K14" s="111">
        <f>SUM(K11:K13)</f>
        <v>0</v>
      </c>
      <c r="L14" s="115">
        <f>SUM(L11:L13)</f>
        <v>0</v>
      </c>
    </row>
    <row r="15" spans="1:13" ht="14.5" thickTop="1" x14ac:dyDescent="0.3">
      <c r="A15" s="89"/>
      <c r="B15" s="112"/>
      <c r="C15" s="96">
        <f>C9+C14</f>
        <v>1</v>
      </c>
      <c r="D15" s="96"/>
      <c r="E15" s="112"/>
      <c r="F15" s="96">
        <f>F9+F14</f>
        <v>1</v>
      </c>
      <c r="G15" s="86"/>
      <c r="H15" s="112"/>
      <c r="I15" s="96">
        <f>I9+I14</f>
        <v>1</v>
      </c>
      <c r="J15" s="96"/>
      <c r="K15" s="112"/>
      <c r="L15" s="96">
        <f>L9+L14</f>
        <v>1</v>
      </c>
    </row>
    <row r="16" spans="1:13" ht="42.5" thickBot="1" x14ac:dyDescent="0.35">
      <c r="A16" s="95" t="s">
        <v>106</v>
      </c>
      <c r="B16" s="97">
        <v>0.17050000000000001</v>
      </c>
      <c r="C16" s="118">
        <f>C15*B16</f>
        <v>0.17050000000000001</v>
      </c>
      <c r="D16" s="96"/>
      <c r="E16" s="97">
        <v>0.17050000000000001</v>
      </c>
      <c r="F16" s="98">
        <f>F15*E16</f>
        <v>0.17050000000000001</v>
      </c>
      <c r="G16" s="86"/>
      <c r="H16" s="97">
        <v>0.17050000000000001</v>
      </c>
      <c r="I16" s="98">
        <f>I15*H16</f>
        <v>0.17050000000000001</v>
      </c>
      <c r="J16" s="96"/>
      <c r="K16" s="97">
        <v>0.17050000000000001</v>
      </c>
      <c r="L16" s="98">
        <f>L15*K16</f>
        <v>0.17050000000000001</v>
      </c>
    </row>
    <row r="17" spans="1:12" ht="14.5" thickTop="1" x14ac:dyDescent="0.3">
      <c r="A17" s="85"/>
      <c r="B17" s="96"/>
      <c r="C17" s="96">
        <f>SUM(C15:C16)</f>
        <v>1.1705000000000001</v>
      </c>
      <c r="D17" s="96"/>
      <c r="E17" s="96"/>
      <c r="F17" s="96">
        <f>SUM(F15:F16)</f>
        <v>1.1705000000000001</v>
      </c>
      <c r="G17" s="86"/>
      <c r="H17" s="96"/>
      <c r="I17" s="96">
        <f>SUM(I15:I16)</f>
        <v>1.1705000000000001</v>
      </c>
      <c r="J17" s="96"/>
      <c r="K17" s="96"/>
      <c r="L17" s="96">
        <f>SUM(L15:L16)</f>
        <v>1.1705000000000001</v>
      </c>
    </row>
    <row r="18" spans="1:12" x14ac:dyDescent="0.3">
      <c r="A18" s="84" t="s">
        <v>16</v>
      </c>
      <c r="B18" s="86"/>
      <c r="C18" s="86"/>
      <c r="D18" s="86"/>
      <c r="E18" s="86"/>
      <c r="F18" s="86"/>
      <c r="G18" s="86"/>
      <c r="H18" s="86"/>
      <c r="I18" s="86"/>
      <c r="J18" s="86"/>
      <c r="K18" s="86"/>
      <c r="L18" s="86"/>
    </row>
    <row r="19" spans="1:12" x14ac:dyDescent="0.3">
      <c r="A19" s="113" t="s">
        <v>17</v>
      </c>
      <c r="B19" s="100">
        <v>0</v>
      </c>
      <c r="C19" s="86">
        <f>B19*C17</f>
        <v>0</v>
      </c>
      <c r="D19" s="86"/>
      <c r="E19" s="100">
        <v>0</v>
      </c>
      <c r="F19" s="86">
        <f>E19*F17</f>
        <v>0</v>
      </c>
      <c r="G19" s="86"/>
      <c r="H19" s="100">
        <v>0</v>
      </c>
      <c r="I19" s="86">
        <f>H19*I17</f>
        <v>0</v>
      </c>
      <c r="J19" s="86"/>
      <c r="K19" s="100">
        <v>0</v>
      </c>
      <c r="L19" s="86">
        <f>K19*L17</f>
        <v>0</v>
      </c>
    </row>
    <row r="20" spans="1:12" x14ac:dyDescent="0.3">
      <c r="A20" s="113" t="s">
        <v>18</v>
      </c>
      <c r="B20" s="100">
        <v>0</v>
      </c>
      <c r="C20" s="86">
        <f>B20*C17</f>
        <v>0</v>
      </c>
      <c r="D20" s="86"/>
      <c r="E20" s="100">
        <v>0</v>
      </c>
      <c r="F20" s="86">
        <f>E20*F17</f>
        <v>0</v>
      </c>
      <c r="G20" s="86"/>
      <c r="H20" s="100">
        <v>0</v>
      </c>
      <c r="I20" s="86">
        <f>H20*I17</f>
        <v>0</v>
      </c>
      <c r="J20" s="86"/>
      <c r="K20" s="100">
        <v>0</v>
      </c>
      <c r="L20" s="86">
        <f>K20*L17</f>
        <v>0</v>
      </c>
    </row>
    <row r="21" spans="1:12" x14ac:dyDescent="0.3">
      <c r="A21" s="113" t="s">
        <v>83</v>
      </c>
      <c r="B21" s="100">
        <v>0</v>
      </c>
      <c r="C21" s="86">
        <f>B21*C17</f>
        <v>0</v>
      </c>
      <c r="D21" s="86"/>
      <c r="E21" s="100">
        <v>0</v>
      </c>
      <c r="F21" s="86">
        <f>E21*F17</f>
        <v>0</v>
      </c>
      <c r="G21" s="86"/>
      <c r="H21" s="100">
        <v>0</v>
      </c>
      <c r="I21" s="86">
        <f>H21*I17</f>
        <v>0</v>
      </c>
      <c r="J21" s="86"/>
      <c r="K21" s="100">
        <v>0</v>
      </c>
      <c r="L21" s="86">
        <f>K21*L17</f>
        <v>0</v>
      </c>
    </row>
    <row r="22" spans="1:12" x14ac:dyDescent="0.3">
      <c r="A22" s="113" t="s">
        <v>59</v>
      </c>
      <c r="B22" s="100">
        <v>0</v>
      </c>
      <c r="C22" s="86">
        <f>B22*C17</f>
        <v>0</v>
      </c>
      <c r="D22" s="86"/>
      <c r="E22" s="100">
        <v>0</v>
      </c>
      <c r="F22" s="86">
        <f>E22*F17</f>
        <v>0</v>
      </c>
      <c r="G22" s="86"/>
      <c r="H22" s="100">
        <v>0</v>
      </c>
      <c r="I22" s="86">
        <f>H22*I17</f>
        <v>0</v>
      </c>
      <c r="J22" s="86"/>
      <c r="K22" s="100">
        <v>0</v>
      </c>
      <c r="L22" s="86">
        <f>K22*L17</f>
        <v>0</v>
      </c>
    </row>
    <row r="23" spans="1:12" x14ac:dyDescent="0.3">
      <c r="A23" s="99" t="s">
        <v>19</v>
      </c>
      <c r="B23" s="100">
        <v>0</v>
      </c>
      <c r="C23" s="86">
        <f>B23*C17</f>
        <v>0</v>
      </c>
      <c r="D23" s="86"/>
      <c r="E23" s="100">
        <v>0</v>
      </c>
      <c r="F23" s="86">
        <f>E23*F17</f>
        <v>0</v>
      </c>
      <c r="G23" s="86"/>
      <c r="H23" s="100">
        <v>0</v>
      </c>
      <c r="I23" s="86">
        <f>H23*I17</f>
        <v>0</v>
      </c>
      <c r="J23" s="86"/>
      <c r="K23" s="100">
        <v>0</v>
      </c>
      <c r="L23" s="86">
        <f>K23*L17</f>
        <v>0</v>
      </c>
    </row>
    <row r="24" spans="1:12" x14ac:dyDescent="0.3">
      <c r="A24" s="113" t="s">
        <v>20</v>
      </c>
      <c r="B24" s="100">
        <v>0</v>
      </c>
      <c r="C24" s="86">
        <f>B24*C17</f>
        <v>0</v>
      </c>
      <c r="D24" s="96"/>
      <c r="E24" s="100">
        <v>0</v>
      </c>
      <c r="F24" s="86">
        <f>E24*F17</f>
        <v>0</v>
      </c>
      <c r="G24" s="86"/>
      <c r="H24" s="100">
        <v>0</v>
      </c>
      <c r="I24" s="86">
        <f>H24*I17</f>
        <v>0</v>
      </c>
      <c r="J24" s="96"/>
      <c r="K24" s="100">
        <v>0</v>
      </c>
      <c r="L24" s="86">
        <f>K24*L17</f>
        <v>0</v>
      </c>
    </row>
    <row r="25" spans="1:12" x14ac:dyDescent="0.3">
      <c r="A25" s="113" t="s">
        <v>30</v>
      </c>
      <c r="B25" s="100">
        <v>0</v>
      </c>
      <c r="C25" s="86">
        <f>B25*C17</f>
        <v>0</v>
      </c>
      <c r="D25" s="96"/>
      <c r="E25" s="100">
        <v>0</v>
      </c>
      <c r="F25" s="86">
        <f>E25*F17</f>
        <v>0</v>
      </c>
      <c r="G25" s="86"/>
      <c r="H25" s="100">
        <v>0</v>
      </c>
      <c r="I25" s="86">
        <f>H25*I17</f>
        <v>0</v>
      </c>
      <c r="J25" s="96"/>
      <c r="K25" s="100">
        <v>0</v>
      </c>
      <c r="L25" s="86">
        <f>K25*L17</f>
        <v>0</v>
      </c>
    </row>
    <row r="26" spans="1:12" x14ac:dyDescent="0.3">
      <c r="A26" s="113" t="s">
        <v>24</v>
      </c>
      <c r="B26" s="100">
        <v>0</v>
      </c>
      <c r="C26" s="86">
        <f>B26*C17</f>
        <v>0</v>
      </c>
      <c r="D26" s="86"/>
      <c r="E26" s="100">
        <v>0</v>
      </c>
      <c r="F26" s="86">
        <f>E26*F17</f>
        <v>0</v>
      </c>
      <c r="G26" s="86"/>
      <c r="H26" s="100">
        <v>0</v>
      </c>
      <c r="I26" s="86">
        <f>H26*I17</f>
        <v>0</v>
      </c>
      <c r="J26" s="86"/>
      <c r="K26" s="100">
        <v>0</v>
      </c>
      <c r="L26" s="86">
        <f>K26*L17</f>
        <v>0</v>
      </c>
    </row>
    <row r="27" spans="1:12" x14ac:dyDescent="0.3">
      <c r="A27" s="99" t="s">
        <v>84</v>
      </c>
      <c r="B27" s="100">
        <v>0</v>
      </c>
      <c r="C27" s="86">
        <f>B27*C17</f>
        <v>0</v>
      </c>
      <c r="D27" s="96"/>
      <c r="E27" s="100">
        <v>0</v>
      </c>
      <c r="F27" s="86">
        <f>E27*F17</f>
        <v>0</v>
      </c>
      <c r="G27" s="86"/>
      <c r="H27" s="100">
        <v>0</v>
      </c>
      <c r="I27" s="86">
        <f>H27*I17</f>
        <v>0</v>
      </c>
      <c r="J27" s="96"/>
      <c r="K27" s="100">
        <v>0</v>
      </c>
      <c r="L27" s="86">
        <f>K27*L17</f>
        <v>0</v>
      </c>
    </row>
    <row r="28" spans="1:12" x14ac:dyDescent="0.3">
      <c r="A28" s="99" t="s">
        <v>21</v>
      </c>
      <c r="B28" s="100">
        <v>0</v>
      </c>
      <c r="C28" s="101">
        <f>B28*C17</f>
        <v>0</v>
      </c>
      <c r="D28" s="96"/>
      <c r="E28" s="100">
        <v>0</v>
      </c>
      <c r="F28" s="86">
        <f>E28*F17</f>
        <v>0</v>
      </c>
      <c r="G28" s="86"/>
      <c r="H28" s="100">
        <v>0</v>
      </c>
      <c r="I28" s="86">
        <f>H28*I17</f>
        <v>0</v>
      </c>
      <c r="J28" s="96"/>
      <c r="K28" s="100">
        <v>0</v>
      </c>
      <c r="L28" s="86">
        <f>K28*L17</f>
        <v>0</v>
      </c>
    </row>
    <row r="29" spans="1:12" x14ac:dyDescent="0.3">
      <c r="A29" s="113" t="s">
        <v>22</v>
      </c>
      <c r="B29" s="103">
        <v>0</v>
      </c>
      <c r="C29" s="132">
        <f>B29*C17</f>
        <v>0</v>
      </c>
      <c r="D29" s="77"/>
      <c r="E29" s="100">
        <v>0</v>
      </c>
      <c r="F29" s="86">
        <f>E29*F17</f>
        <v>0</v>
      </c>
      <c r="G29" s="86"/>
      <c r="H29" s="100">
        <v>0</v>
      </c>
      <c r="I29" s="86">
        <f>H29*I17</f>
        <v>0</v>
      </c>
      <c r="J29" s="96"/>
      <c r="K29" s="100">
        <v>0</v>
      </c>
      <c r="L29" s="86">
        <f>K29*L17</f>
        <v>0</v>
      </c>
    </row>
    <row r="30" spans="1:12" x14ac:dyDescent="0.3">
      <c r="A30" s="102" t="s">
        <v>25</v>
      </c>
      <c r="B30" s="129">
        <v>0</v>
      </c>
      <c r="C30" s="131">
        <f>B30*C17</f>
        <v>0</v>
      </c>
      <c r="D30" s="96"/>
      <c r="E30" s="129">
        <v>0</v>
      </c>
      <c r="F30" s="119">
        <f>E30*F17</f>
        <v>0</v>
      </c>
      <c r="G30" s="86"/>
      <c r="H30" s="129">
        <v>0</v>
      </c>
      <c r="I30" s="119">
        <f>H30*I17</f>
        <v>0</v>
      </c>
      <c r="J30" s="96"/>
      <c r="K30" s="129">
        <v>0</v>
      </c>
      <c r="L30" s="119">
        <f>K30*L17</f>
        <v>0</v>
      </c>
    </row>
    <row r="31" spans="1:12" ht="14.5" thickBot="1" x14ac:dyDescent="0.35">
      <c r="A31" s="89"/>
      <c r="B31" s="96">
        <f>SUM(B19:B30)</f>
        <v>0</v>
      </c>
      <c r="C31" s="115">
        <f>C17*B31</f>
        <v>0</v>
      </c>
      <c r="D31" s="96"/>
      <c r="E31" s="96">
        <f>SUM(E19:E30)</f>
        <v>0</v>
      </c>
      <c r="F31" s="115">
        <f>F17*E31</f>
        <v>0</v>
      </c>
      <c r="G31" s="86"/>
      <c r="H31" s="96">
        <f>SUM(H19:H30)</f>
        <v>0</v>
      </c>
      <c r="I31" s="115">
        <f>I17*H31</f>
        <v>0</v>
      </c>
      <c r="J31" s="96"/>
      <c r="K31" s="96">
        <f>SUM(K19:K30)</f>
        <v>0</v>
      </c>
      <c r="L31" s="115">
        <f>L17*K31</f>
        <v>0</v>
      </c>
    </row>
    <row r="32" spans="1:12" ht="14.5" thickTop="1" x14ac:dyDescent="0.3">
      <c r="A32" s="89"/>
      <c r="B32" s="86"/>
      <c r="C32" s="96">
        <f>C17+C31</f>
        <v>1.1705000000000001</v>
      </c>
      <c r="D32" s="96"/>
      <c r="E32" s="86"/>
      <c r="F32" s="96">
        <f>F17+F31</f>
        <v>1.1705000000000001</v>
      </c>
      <c r="G32" s="86"/>
      <c r="H32" s="86"/>
      <c r="I32" s="96">
        <f>I17+I31</f>
        <v>1.1705000000000001</v>
      </c>
      <c r="J32" s="96"/>
      <c r="K32" s="86"/>
      <c r="L32" s="96">
        <f>L17+L31</f>
        <v>1.1705000000000001</v>
      </c>
    </row>
    <row r="33" spans="1:12" x14ac:dyDescent="0.3">
      <c r="A33" s="84" t="s">
        <v>23</v>
      </c>
      <c r="B33" s="86"/>
      <c r="C33" s="86"/>
      <c r="D33" s="86"/>
      <c r="E33" s="86"/>
      <c r="F33" s="86"/>
      <c r="G33" s="86"/>
      <c r="H33" s="86"/>
      <c r="I33" s="86"/>
      <c r="J33" s="86"/>
      <c r="K33" s="86"/>
      <c r="L33" s="86"/>
    </row>
    <row r="34" spans="1:12" x14ac:dyDescent="0.3">
      <c r="A34" s="102" t="s">
        <v>25</v>
      </c>
      <c r="B34" s="100">
        <v>0</v>
      </c>
      <c r="C34" s="86">
        <f>B34*C32</f>
        <v>0</v>
      </c>
      <c r="D34" s="86"/>
      <c r="E34" s="100">
        <v>0</v>
      </c>
      <c r="F34" s="86">
        <f>E34*F32</f>
        <v>0</v>
      </c>
      <c r="G34" s="86"/>
      <c r="H34" s="100">
        <v>0</v>
      </c>
      <c r="I34" s="86">
        <f>H34*I32</f>
        <v>0</v>
      </c>
      <c r="J34" s="86"/>
      <c r="K34" s="100">
        <v>0</v>
      </c>
      <c r="L34" s="86">
        <f>K34*L32</f>
        <v>0</v>
      </c>
    </row>
    <row r="35" spans="1:12" x14ac:dyDescent="0.3">
      <c r="A35" s="102" t="s">
        <v>25</v>
      </c>
      <c r="B35" s="100">
        <v>0</v>
      </c>
      <c r="C35" s="86">
        <f>B35*C32</f>
        <v>0</v>
      </c>
      <c r="D35" s="86"/>
      <c r="E35" s="100">
        <v>0</v>
      </c>
      <c r="F35" s="86">
        <f>E35*F32</f>
        <v>0</v>
      </c>
      <c r="G35" s="86"/>
      <c r="H35" s="100">
        <v>0</v>
      </c>
      <c r="I35" s="86">
        <f>H35*I32</f>
        <v>0</v>
      </c>
      <c r="J35" s="86"/>
      <c r="K35" s="100">
        <v>0</v>
      </c>
      <c r="L35" s="86">
        <f>K35*L32</f>
        <v>0</v>
      </c>
    </row>
    <row r="36" spans="1:12" x14ac:dyDescent="0.3">
      <c r="A36" s="102" t="s">
        <v>25</v>
      </c>
      <c r="B36" s="100">
        <v>0</v>
      </c>
      <c r="C36" s="86">
        <f>B36*C32</f>
        <v>0</v>
      </c>
      <c r="D36" s="86"/>
      <c r="E36" s="100">
        <v>0</v>
      </c>
      <c r="F36" s="86">
        <f>E36*F32</f>
        <v>0</v>
      </c>
      <c r="G36" s="86"/>
      <c r="H36" s="100">
        <v>0</v>
      </c>
      <c r="I36" s="86">
        <f>H36*I32</f>
        <v>0</v>
      </c>
      <c r="J36" s="86"/>
      <c r="K36" s="100">
        <v>0</v>
      </c>
      <c r="L36" s="86">
        <f>K36*L32</f>
        <v>0</v>
      </c>
    </row>
    <row r="37" spans="1:12" x14ac:dyDescent="0.3">
      <c r="A37" s="102" t="s">
        <v>25</v>
      </c>
      <c r="B37" s="129">
        <v>0</v>
      </c>
      <c r="C37" s="119">
        <f>B37*C32</f>
        <v>0</v>
      </c>
      <c r="D37" s="86"/>
      <c r="E37" s="129">
        <v>0</v>
      </c>
      <c r="F37" s="119">
        <f>E37*F32</f>
        <v>0</v>
      </c>
      <c r="G37" s="86"/>
      <c r="H37" s="129">
        <v>0</v>
      </c>
      <c r="I37" s="119">
        <f>H37*I32</f>
        <v>0</v>
      </c>
      <c r="J37" s="86"/>
      <c r="K37" s="129">
        <v>0</v>
      </c>
      <c r="L37" s="119">
        <f>K37*L32</f>
        <v>0</v>
      </c>
    </row>
    <row r="38" spans="1:12" ht="14.5" thickBot="1" x14ac:dyDescent="0.35">
      <c r="A38" s="89"/>
      <c r="B38" s="96">
        <f>SUM(B34:B37)</f>
        <v>0</v>
      </c>
      <c r="C38" s="115">
        <f>C32*B38</f>
        <v>0</v>
      </c>
      <c r="D38" s="86"/>
      <c r="E38" s="96">
        <f>SUM(E34:E37)</f>
        <v>0</v>
      </c>
      <c r="F38" s="115">
        <f>F32*E38</f>
        <v>0</v>
      </c>
      <c r="G38" s="86"/>
      <c r="H38" s="96">
        <f>SUM(H34:H37)</f>
        <v>0</v>
      </c>
      <c r="I38" s="115">
        <f>I32*H38</f>
        <v>0</v>
      </c>
      <c r="J38" s="86"/>
      <c r="K38" s="96">
        <f>SUM(K34:K37)</f>
        <v>0</v>
      </c>
      <c r="L38" s="115">
        <f>L32*K38</f>
        <v>0</v>
      </c>
    </row>
    <row r="39" spans="1:12" ht="14.5" thickTop="1" x14ac:dyDescent="0.3">
      <c r="A39" s="107" t="s">
        <v>91</v>
      </c>
      <c r="B39" s="86"/>
      <c r="C39" s="120">
        <f>C32+C38</f>
        <v>1.1705000000000001</v>
      </c>
      <c r="D39" s="108"/>
      <c r="E39" s="108"/>
      <c r="F39" s="109">
        <f>F32+F38</f>
        <v>1.1705000000000001</v>
      </c>
      <c r="G39" s="108"/>
      <c r="H39" s="108"/>
      <c r="I39" s="109">
        <f>I32+I38</f>
        <v>1.1705000000000001</v>
      </c>
      <c r="J39" s="108"/>
      <c r="K39" s="108"/>
      <c r="L39" s="109">
        <f>L32+L38</f>
        <v>1.1705000000000001</v>
      </c>
    </row>
    <row r="40" spans="1:12" x14ac:dyDescent="0.3">
      <c r="A40" s="110"/>
    </row>
    <row r="41" spans="1:12" ht="13.5" customHeight="1" x14ac:dyDescent="0.3">
      <c r="A41" s="28" t="s">
        <v>26</v>
      </c>
    </row>
    <row r="42" spans="1:12" ht="33" customHeight="1" x14ac:dyDescent="0.3">
      <c r="A42" s="152" t="s">
        <v>118</v>
      </c>
      <c r="B42" s="153"/>
      <c r="C42" s="153"/>
      <c r="D42" s="153"/>
      <c r="E42" s="153"/>
      <c r="F42" s="153"/>
      <c r="G42" s="153"/>
      <c r="H42" s="153"/>
      <c r="I42" s="153"/>
      <c r="J42" s="153"/>
      <c r="K42" s="153"/>
      <c r="L42" s="153"/>
    </row>
    <row r="43" spans="1:12" ht="13.5" customHeight="1" x14ac:dyDescent="0.3">
      <c r="A43" s="152" t="s">
        <v>86</v>
      </c>
      <c r="B43" s="170"/>
      <c r="C43" s="170"/>
      <c r="D43" s="170"/>
      <c r="E43" s="170"/>
      <c r="F43" s="170"/>
      <c r="G43" s="170"/>
      <c r="H43" s="170"/>
      <c r="I43" s="170"/>
      <c r="J43" s="170"/>
      <c r="K43" s="170"/>
      <c r="L43" s="170"/>
    </row>
    <row r="44" spans="1:12" ht="39.65" customHeight="1" x14ac:dyDescent="0.3">
      <c r="A44" s="170"/>
      <c r="B44" s="170"/>
      <c r="C44" s="170"/>
      <c r="D44" s="170"/>
      <c r="E44" s="170"/>
      <c r="F44" s="170"/>
      <c r="G44" s="170"/>
      <c r="H44" s="170"/>
      <c r="I44" s="170"/>
      <c r="J44" s="170"/>
      <c r="K44" s="170"/>
      <c r="L44" s="170"/>
    </row>
    <row r="45" spans="1:12" ht="28.75" hidden="1" customHeight="1" x14ac:dyDescent="0.3">
      <c r="A45" s="170"/>
      <c r="B45" s="170"/>
      <c r="C45" s="170"/>
      <c r="D45" s="170"/>
      <c r="E45" s="170"/>
      <c r="F45" s="170"/>
      <c r="G45" s="170"/>
      <c r="H45" s="170"/>
      <c r="I45" s="170"/>
      <c r="J45" s="170"/>
      <c r="K45" s="170"/>
      <c r="L45" s="170"/>
    </row>
    <row r="46" spans="1:12" ht="15.75" customHeight="1" x14ac:dyDescent="0.3">
      <c r="A46" s="156" t="s">
        <v>61</v>
      </c>
      <c r="B46" s="157"/>
      <c r="C46" s="157"/>
      <c r="D46" s="157"/>
      <c r="E46" s="157"/>
      <c r="F46" s="157"/>
      <c r="G46" s="157"/>
      <c r="H46" s="157"/>
      <c r="I46" s="157"/>
      <c r="J46" s="157"/>
      <c r="K46" s="157"/>
      <c r="L46" s="157"/>
    </row>
    <row r="47" spans="1:12" x14ac:dyDescent="0.3">
      <c r="A47" s="156" t="s">
        <v>87</v>
      </c>
      <c r="B47" s="157"/>
      <c r="C47" s="157"/>
      <c r="D47" s="157"/>
      <c r="E47" s="157"/>
      <c r="F47" s="157"/>
      <c r="G47" s="157"/>
      <c r="H47" s="157"/>
      <c r="I47" s="157"/>
      <c r="J47" s="157"/>
      <c r="K47" s="157"/>
      <c r="L47" s="157"/>
    </row>
  </sheetData>
  <sheetProtection algorithmName="SHA-512" hashValue="nSPdU/D3VGIz4yryfMRu3Pgbz7or8Tiv82ZxtMPfwzrWWuiPbXm7xF3IxD3dHFlnWo08pxrhpkim8BPBuHssEg==" saltValue="u/LdsWDYvKDHP3YVTlENHw==" spinCount="100000" sheet="1" objects="1" scenarios="1"/>
  <mergeCells count="11">
    <mergeCell ref="A42:L42"/>
    <mergeCell ref="A43:L45"/>
    <mergeCell ref="A46:L46"/>
    <mergeCell ref="A47:L47"/>
    <mergeCell ref="B1:L1"/>
    <mergeCell ref="B2:F2"/>
    <mergeCell ref="H2:L2"/>
    <mergeCell ref="B4:C5"/>
    <mergeCell ref="E4:F5"/>
    <mergeCell ref="H4:I5"/>
    <mergeCell ref="K4:L5"/>
  </mergeCells>
  <conditionalFormatting sqref="B8">
    <cfRule type="cellIs" dxfId="63" priority="16" operator="greaterThan">
      <formula>0</formula>
    </cfRule>
  </conditionalFormatting>
  <conditionalFormatting sqref="B11:B13">
    <cfRule type="cellIs" dxfId="62" priority="15" operator="greaterThan">
      <formula>0</formula>
    </cfRule>
  </conditionalFormatting>
  <conditionalFormatting sqref="B19:B30">
    <cfRule type="cellIs" dxfId="61" priority="4" operator="greaterThan">
      <formula>0</formula>
    </cfRule>
  </conditionalFormatting>
  <conditionalFormatting sqref="B34:B37">
    <cfRule type="cellIs" dxfId="60" priority="14" operator="greaterThan">
      <formula>0</formula>
    </cfRule>
  </conditionalFormatting>
  <conditionalFormatting sqref="E8">
    <cfRule type="cellIs" dxfId="59" priority="13" operator="greaterThan">
      <formula>0</formula>
    </cfRule>
  </conditionalFormatting>
  <conditionalFormatting sqref="E11:E13">
    <cfRule type="cellIs" dxfId="58" priority="12" operator="greaterThan">
      <formula>0</formula>
    </cfRule>
  </conditionalFormatting>
  <conditionalFormatting sqref="E19:E30">
    <cfRule type="cellIs" dxfId="57" priority="3" operator="greaterThan">
      <formula>0</formula>
    </cfRule>
  </conditionalFormatting>
  <conditionalFormatting sqref="E34:E37">
    <cfRule type="cellIs" dxfId="56" priority="11" operator="greaterThan">
      <formula>0</formula>
    </cfRule>
  </conditionalFormatting>
  <conditionalFormatting sqref="H8">
    <cfRule type="cellIs" dxfId="55" priority="10" operator="greaterThan">
      <formula>0</formula>
    </cfRule>
  </conditionalFormatting>
  <conditionalFormatting sqref="H11:H13">
    <cfRule type="cellIs" dxfId="54" priority="6" operator="greaterThan">
      <formula>0</formula>
    </cfRule>
  </conditionalFormatting>
  <conditionalFormatting sqref="H19:H30">
    <cfRule type="cellIs" dxfId="53" priority="2" operator="greaterThan">
      <formula>0</formula>
    </cfRule>
  </conditionalFormatting>
  <conditionalFormatting sqref="H34:H37">
    <cfRule type="cellIs" dxfId="52" priority="9" operator="greaterThan">
      <formula>0</formula>
    </cfRule>
  </conditionalFormatting>
  <conditionalFormatting sqref="K8">
    <cfRule type="cellIs" dxfId="51" priority="8" operator="greaterThan">
      <formula>0</formula>
    </cfRule>
  </conditionalFormatting>
  <conditionalFormatting sqref="K11:K13">
    <cfRule type="cellIs" dxfId="50" priority="5" operator="greaterThan">
      <formula>0</formula>
    </cfRule>
  </conditionalFormatting>
  <conditionalFormatting sqref="K19:K30">
    <cfRule type="cellIs" dxfId="49" priority="1" operator="greaterThan">
      <formula>0</formula>
    </cfRule>
  </conditionalFormatting>
  <conditionalFormatting sqref="K34:K37">
    <cfRule type="cellIs" dxfId="48" priority="7" operator="greaterThan">
      <formula>0</formula>
    </cfRule>
  </conditionalFormatting>
  <pageMargins left="0.7" right="0.7" top="0.90458333333333329" bottom="0.75" header="0.3" footer="0.3"/>
  <pageSetup paperSize="9" scale="63" orientation="landscape" horizontalDpi="4294967293" r:id="rId1"/>
  <headerFooter>
    <oddHeader>&amp;L&amp;"Arial,Vet"&amp;F&amp;R&amp;G</oddHeader>
    <oddFooter>&amp;L&amp;"Verdana,Standaard"&amp;8&amp;A&amp;C&amp;"Verdana,Standaard"&amp;8 ROK Flexibele Arbeidskrachten uitzenden en payroll - Z24 178754        &amp;R&amp;"Verdana,Standaard"&amp;8
©Nova Vista Human Capital</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9B671-F8F0-4C9C-947D-D5DAF793A8A4}">
  <sheetPr>
    <pageSetUpPr fitToPage="1"/>
  </sheetPr>
  <dimension ref="A1:L47"/>
  <sheetViews>
    <sheetView view="pageLayout" zoomScaleNormal="100" workbookViewId="0">
      <selection activeCell="B1" sqref="B1:L1"/>
    </sheetView>
  </sheetViews>
  <sheetFormatPr defaultColWidth="10.54296875" defaultRowHeight="14" x14ac:dyDescent="0.3"/>
  <cols>
    <col min="1" max="1" width="42.81640625" style="79" bestFit="1" customWidth="1"/>
    <col min="2" max="2" width="10.54296875" style="79"/>
    <col min="3" max="3" width="11.453125" style="79" bestFit="1" customWidth="1"/>
    <col min="4" max="16384" width="10.54296875" style="79"/>
  </cols>
  <sheetData>
    <row r="1" spans="1:12" s="74" customFormat="1" x14ac:dyDescent="0.3">
      <c r="A1" s="73" t="s">
        <v>0</v>
      </c>
      <c r="B1" s="164" t="s">
        <v>9</v>
      </c>
      <c r="C1" s="165"/>
      <c r="D1" s="165"/>
      <c r="E1" s="165"/>
      <c r="F1" s="165"/>
      <c r="G1" s="165"/>
      <c r="H1" s="165"/>
      <c r="I1" s="165"/>
      <c r="J1" s="165"/>
      <c r="K1" s="165"/>
      <c r="L1" s="168"/>
    </row>
    <row r="2" spans="1:12" x14ac:dyDescent="0.3">
      <c r="B2" s="169" t="s">
        <v>28</v>
      </c>
      <c r="C2" s="169"/>
      <c r="D2" s="169"/>
      <c r="E2" s="169"/>
      <c r="F2" s="169"/>
      <c r="H2" s="169" t="s">
        <v>29</v>
      </c>
      <c r="I2" s="169"/>
      <c r="J2" s="169"/>
      <c r="K2" s="169"/>
      <c r="L2" s="169"/>
    </row>
    <row r="3" spans="1:12" x14ac:dyDescent="0.3">
      <c r="A3" s="75"/>
      <c r="B3" s="78"/>
      <c r="C3" s="78"/>
      <c r="D3" s="76"/>
      <c r="E3" s="78"/>
      <c r="F3" s="78"/>
      <c r="G3" s="117"/>
      <c r="H3" s="78"/>
      <c r="I3" s="78"/>
      <c r="J3" s="76"/>
      <c r="K3" s="78"/>
      <c r="L3" s="78"/>
    </row>
    <row r="4" spans="1:12" ht="23.15" customHeight="1" x14ac:dyDescent="0.3">
      <c r="B4" s="160" t="s">
        <v>92</v>
      </c>
      <c r="C4" s="161"/>
      <c r="E4" s="160" t="s">
        <v>93</v>
      </c>
      <c r="F4" s="161"/>
      <c r="G4" s="86"/>
      <c r="H4" s="160" t="s">
        <v>94</v>
      </c>
      <c r="I4" s="161"/>
      <c r="K4" s="160" t="s">
        <v>93</v>
      </c>
      <c r="L4" s="161"/>
    </row>
    <row r="5" spans="1:12" ht="43.5" customHeight="1" x14ac:dyDescent="0.3">
      <c r="B5" s="162"/>
      <c r="C5" s="163"/>
      <c r="D5" s="83"/>
      <c r="E5" s="162"/>
      <c r="F5" s="163"/>
      <c r="G5" s="86"/>
      <c r="H5" s="162"/>
      <c r="I5" s="163"/>
      <c r="J5" s="83"/>
      <c r="K5" s="162"/>
      <c r="L5" s="163"/>
    </row>
    <row r="6" spans="1:12" x14ac:dyDescent="0.3">
      <c r="A6" s="84" t="s">
        <v>10</v>
      </c>
      <c r="B6" s="87"/>
      <c r="C6" s="88"/>
      <c r="D6" s="85"/>
      <c r="E6" s="87"/>
      <c r="F6" s="88"/>
      <c r="G6" s="86"/>
      <c r="H6" s="87"/>
      <c r="I6" s="88"/>
      <c r="J6" s="85"/>
      <c r="K6" s="87"/>
      <c r="L6" s="88"/>
    </row>
    <row r="7" spans="1:12" x14ac:dyDescent="0.3">
      <c r="A7" s="89" t="s">
        <v>11</v>
      </c>
      <c r="B7" s="126">
        <v>1</v>
      </c>
      <c r="C7" s="90">
        <f>B7</f>
        <v>1</v>
      </c>
      <c r="D7" s="90"/>
      <c r="E7" s="126">
        <v>1</v>
      </c>
      <c r="F7" s="90">
        <f>E7</f>
        <v>1</v>
      </c>
      <c r="G7" s="86"/>
      <c r="H7" s="126">
        <v>1</v>
      </c>
      <c r="I7" s="90">
        <f>H7</f>
        <v>1</v>
      </c>
      <c r="J7" s="90"/>
      <c r="K7" s="126">
        <v>1</v>
      </c>
      <c r="L7" s="90">
        <f>K7</f>
        <v>1</v>
      </c>
    </row>
    <row r="8" spans="1:12" ht="14.5" thickBot="1" x14ac:dyDescent="0.35">
      <c r="A8" s="89"/>
      <c r="B8" s="106">
        <v>0</v>
      </c>
      <c r="C8" s="98">
        <f>B8</f>
        <v>0</v>
      </c>
      <c r="D8" s="86"/>
      <c r="E8" s="106">
        <v>0</v>
      </c>
      <c r="F8" s="98">
        <f>E8</f>
        <v>0</v>
      </c>
      <c r="G8" s="86"/>
      <c r="H8" s="106">
        <v>0</v>
      </c>
      <c r="I8" s="98">
        <f>H8</f>
        <v>0</v>
      </c>
      <c r="J8" s="86"/>
      <c r="K8" s="106">
        <v>0</v>
      </c>
      <c r="L8" s="98">
        <f>K8</f>
        <v>0</v>
      </c>
    </row>
    <row r="9" spans="1:12" ht="14.5" thickTop="1" x14ac:dyDescent="0.3">
      <c r="A9" s="89"/>
      <c r="B9" s="93"/>
      <c r="C9" s="96">
        <f>SUM(C7:C8)</f>
        <v>1</v>
      </c>
      <c r="D9" s="86"/>
      <c r="E9" s="93"/>
      <c r="F9" s="96">
        <f>SUM(F7:F8)</f>
        <v>1</v>
      </c>
      <c r="G9" s="86"/>
      <c r="H9" s="93"/>
      <c r="I9" s="96">
        <f>SUM(I7:I8)</f>
        <v>1</v>
      </c>
      <c r="J9" s="86"/>
      <c r="K9" s="93"/>
      <c r="L9" s="96">
        <f>SUM(L7:L8)</f>
        <v>1</v>
      </c>
    </row>
    <row r="10" spans="1:12" x14ac:dyDescent="0.3">
      <c r="A10" s="84" t="s">
        <v>12</v>
      </c>
      <c r="B10" s="93"/>
      <c r="C10" s="86"/>
      <c r="D10" s="86"/>
      <c r="E10" s="93"/>
      <c r="F10" s="86"/>
      <c r="G10" s="86"/>
      <c r="H10" s="93"/>
      <c r="I10" s="86"/>
      <c r="J10" s="86"/>
      <c r="K10" s="93"/>
      <c r="L10" s="86"/>
    </row>
    <row r="11" spans="1:12" x14ac:dyDescent="0.3">
      <c r="A11" s="89" t="s">
        <v>13</v>
      </c>
      <c r="B11" s="106">
        <v>0</v>
      </c>
      <c r="C11" s="86">
        <f>B11*C9</f>
        <v>0</v>
      </c>
      <c r="D11" s="86"/>
      <c r="E11" s="106">
        <v>0</v>
      </c>
      <c r="F11" s="86">
        <f>E11*F9</f>
        <v>0</v>
      </c>
      <c r="G11" s="86"/>
      <c r="H11" s="106">
        <v>0</v>
      </c>
      <c r="I11" s="86">
        <f>H11*I9</f>
        <v>0</v>
      </c>
      <c r="J11" s="86"/>
      <c r="K11" s="106">
        <v>0</v>
      </c>
      <c r="L11" s="86">
        <f>K11*L9</f>
        <v>0</v>
      </c>
    </row>
    <row r="12" spans="1:12" x14ac:dyDescent="0.3">
      <c r="A12" s="89" t="s">
        <v>14</v>
      </c>
      <c r="B12" s="106">
        <v>0</v>
      </c>
      <c r="C12" s="86">
        <f>B12*C9</f>
        <v>0</v>
      </c>
      <c r="D12" s="96"/>
      <c r="E12" s="106">
        <v>0</v>
      </c>
      <c r="F12" s="86">
        <f>E12*F9</f>
        <v>0</v>
      </c>
      <c r="G12" s="86"/>
      <c r="H12" s="106">
        <v>0</v>
      </c>
      <c r="I12" s="86">
        <f>H12*I9</f>
        <v>0</v>
      </c>
      <c r="J12" s="96"/>
      <c r="K12" s="106">
        <v>0</v>
      </c>
      <c r="L12" s="86">
        <f>K12*L9</f>
        <v>0</v>
      </c>
    </row>
    <row r="13" spans="1:12" x14ac:dyDescent="0.3">
      <c r="A13" s="89" t="s">
        <v>15</v>
      </c>
      <c r="B13" s="130">
        <v>0</v>
      </c>
      <c r="C13" s="119">
        <f>B13*C9</f>
        <v>0</v>
      </c>
      <c r="D13" s="96"/>
      <c r="E13" s="130">
        <v>0</v>
      </c>
      <c r="F13" s="119">
        <f>E13*F9</f>
        <v>0</v>
      </c>
      <c r="G13" s="86"/>
      <c r="H13" s="130">
        <v>0</v>
      </c>
      <c r="I13" s="119">
        <f>H13*I9</f>
        <v>0</v>
      </c>
      <c r="J13" s="96"/>
      <c r="K13" s="130">
        <v>0</v>
      </c>
      <c r="L13" s="119">
        <f>K13*L9</f>
        <v>0</v>
      </c>
    </row>
    <row r="14" spans="1:12" ht="14.5" thickBot="1" x14ac:dyDescent="0.35">
      <c r="A14" s="89"/>
      <c r="B14" s="111">
        <f>SUM(B11:B13)</f>
        <v>0</v>
      </c>
      <c r="C14" s="115">
        <f>SUM(C11:C13)</f>
        <v>0</v>
      </c>
      <c r="D14" s="96"/>
      <c r="E14" s="111">
        <f>SUM(E11:E13)</f>
        <v>0</v>
      </c>
      <c r="F14" s="115">
        <f>F9*E14</f>
        <v>0</v>
      </c>
      <c r="G14" s="86"/>
      <c r="H14" s="111">
        <f>SUM(H11:H13)</f>
        <v>0</v>
      </c>
      <c r="I14" s="115">
        <f>I9*H14</f>
        <v>0</v>
      </c>
      <c r="J14" s="96"/>
      <c r="K14" s="111">
        <f>SUM(K11:K13)</f>
        <v>0</v>
      </c>
      <c r="L14" s="115">
        <f>L9*K14</f>
        <v>0</v>
      </c>
    </row>
    <row r="15" spans="1:12" ht="14.5" thickTop="1" x14ac:dyDescent="0.3">
      <c r="A15" s="89"/>
      <c r="B15" s="112"/>
      <c r="C15" s="96">
        <f>C9+C14</f>
        <v>1</v>
      </c>
      <c r="D15" s="96"/>
      <c r="E15" s="112"/>
      <c r="F15" s="96">
        <f>F9+F14</f>
        <v>1</v>
      </c>
      <c r="G15" s="86"/>
      <c r="H15" s="112"/>
      <c r="I15" s="96">
        <f>I9+I14</f>
        <v>1</v>
      </c>
      <c r="J15" s="96"/>
      <c r="K15" s="112"/>
      <c r="L15" s="96">
        <f>L9+L14</f>
        <v>1</v>
      </c>
    </row>
    <row r="16" spans="1:12" ht="42.5" thickBot="1" x14ac:dyDescent="0.35">
      <c r="A16" s="95" t="s">
        <v>106</v>
      </c>
      <c r="B16" s="97">
        <v>0.17050000000000001</v>
      </c>
      <c r="C16" s="118">
        <f>C15*B16</f>
        <v>0.17050000000000001</v>
      </c>
      <c r="D16" s="96"/>
      <c r="E16" s="97">
        <v>0.17050000000000001</v>
      </c>
      <c r="F16" s="98">
        <f>F15*E16</f>
        <v>0.17050000000000001</v>
      </c>
      <c r="G16" s="86"/>
      <c r="H16" s="97">
        <v>0.17050000000000001</v>
      </c>
      <c r="I16" s="98">
        <f>I15*H16</f>
        <v>0.17050000000000001</v>
      </c>
      <c r="J16" s="96"/>
      <c r="K16" s="97">
        <v>0.17050000000000001</v>
      </c>
      <c r="L16" s="98">
        <f>L15*K16</f>
        <v>0.17050000000000001</v>
      </c>
    </row>
    <row r="17" spans="1:12" ht="14.5" thickTop="1" x14ac:dyDescent="0.3">
      <c r="A17" s="85"/>
      <c r="B17" s="96"/>
      <c r="C17" s="96">
        <f>SUM(C15:C16)</f>
        <v>1.1705000000000001</v>
      </c>
      <c r="D17" s="96"/>
      <c r="E17" s="96"/>
      <c r="F17" s="96">
        <f>SUM(F15:F16)</f>
        <v>1.1705000000000001</v>
      </c>
      <c r="G17" s="86"/>
      <c r="H17" s="96"/>
      <c r="I17" s="96">
        <f>SUM(I15:I16)</f>
        <v>1.1705000000000001</v>
      </c>
      <c r="J17" s="96"/>
      <c r="K17" s="96"/>
      <c r="L17" s="96">
        <f>SUM(L15:L16)</f>
        <v>1.1705000000000001</v>
      </c>
    </row>
    <row r="18" spans="1:12" x14ac:dyDescent="0.3">
      <c r="A18" s="84" t="s">
        <v>16</v>
      </c>
      <c r="B18" s="86"/>
      <c r="C18" s="86"/>
      <c r="D18" s="86"/>
      <c r="E18" s="86"/>
      <c r="F18" s="86"/>
      <c r="G18" s="86"/>
      <c r="H18" s="86"/>
      <c r="I18" s="86"/>
      <c r="J18" s="86"/>
      <c r="K18" s="86"/>
      <c r="L18" s="86"/>
    </row>
    <row r="19" spans="1:12" x14ac:dyDescent="0.3">
      <c r="A19" s="99" t="s">
        <v>17</v>
      </c>
      <c r="B19" s="100">
        <v>0</v>
      </c>
      <c r="C19" s="86">
        <f>B19*C17</f>
        <v>0</v>
      </c>
      <c r="D19" s="86"/>
      <c r="E19" s="100">
        <v>0</v>
      </c>
      <c r="F19" s="86">
        <f>E19*F17</f>
        <v>0</v>
      </c>
      <c r="G19" s="86"/>
      <c r="H19" s="100">
        <v>0</v>
      </c>
      <c r="I19" s="86">
        <f>H19*I17</f>
        <v>0</v>
      </c>
      <c r="J19" s="86"/>
      <c r="K19" s="100">
        <v>0</v>
      </c>
      <c r="L19" s="86">
        <f>K19*L17</f>
        <v>0</v>
      </c>
    </row>
    <row r="20" spans="1:12" ht="20.149999999999999" customHeight="1" x14ac:dyDescent="0.3">
      <c r="A20" s="99" t="s">
        <v>18</v>
      </c>
      <c r="B20" s="100">
        <v>0</v>
      </c>
      <c r="C20" s="86">
        <f>B20*C17</f>
        <v>0</v>
      </c>
      <c r="D20" s="86"/>
      <c r="E20" s="100">
        <v>0</v>
      </c>
      <c r="F20" s="86">
        <f>E20*F17</f>
        <v>0</v>
      </c>
      <c r="G20" s="86"/>
      <c r="H20" s="100">
        <v>0</v>
      </c>
      <c r="I20" s="86">
        <f>H20*I17</f>
        <v>0</v>
      </c>
      <c r="J20" s="86"/>
      <c r="K20" s="100">
        <v>0</v>
      </c>
      <c r="L20" s="86">
        <f>K20*L17</f>
        <v>0</v>
      </c>
    </row>
    <row r="21" spans="1:12" x14ac:dyDescent="0.3">
      <c r="A21" s="99" t="s">
        <v>83</v>
      </c>
      <c r="B21" s="100">
        <v>0</v>
      </c>
      <c r="C21" s="86">
        <f>B21*C17</f>
        <v>0</v>
      </c>
      <c r="D21" s="86"/>
      <c r="E21" s="100">
        <v>0</v>
      </c>
      <c r="F21" s="86">
        <f>E21*F17</f>
        <v>0</v>
      </c>
      <c r="G21" s="86"/>
      <c r="H21" s="100">
        <v>0</v>
      </c>
      <c r="I21" s="86">
        <f>H21*I17</f>
        <v>0</v>
      </c>
      <c r="J21" s="86"/>
      <c r="K21" s="100">
        <v>0</v>
      </c>
      <c r="L21" s="86">
        <f>K21*L17</f>
        <v>0</v>
      </c>
    </row>
    <row r="22" spans="1:12" x14ac:dyDescent="0.3">
      <c r="A22" s="99" t="s">
        <v>59</v>
      </c>
      <c r="B22" s="100">
        <v>0</v>
      </c>
      <c r="C22" s="86">
        <f>B22*C17</f>
        <v>0</v>
      </c>
      <c r="D22" s="86"/>
      <c r="E22" s="100">
        <v>0</v>
      </c>
      <c r="F22" s="86">
        <f>E22*F17</f>
        <v>0</v>
      </c>
      <c r="G22" s="86"/>
      <c r="H22" s="100">
        <v>0</v>
      </c>
      <c r="I22" s="86">
        <f>H22*I17</f>
        <v>0</v>
      </c>
      <c r="J22" s="86"/>
      <c r="K22" s="100">
        <v>0</v>
      </c>
      <c r="L22" s="86">
        <f>K22*L17</f>
        <v>0</v>
      </c>
    </row>
    <row r="23" spans="1:12" x14ac:dyDescent="0.3">
      <c r="A23" s="99" t="s">
        <v>19</v>
      </c>
      <c r="B23" s="100">
        <v>0</v>
      </c>
      <c r="C23" s="86">
        <f>B23*C17</f>
        <v>0</v>
      </c>
      <c r="D23" s="86"/>
      <c r="E23" s="100">
        <v>0</v>
      </c>
      <c r="F23" s="86">
        <f>E23*F17</f>
        <v>0</v>
      </c>
      <c r="G23" s="86"/>
      <c r="H23" s="100">
        <v>0</v>
      </c>
      <c r="I23" s="86">
        <f>H23*I17</f>
        <v>0</v>
      </c>
      <c r="J23" s="86"/>
      <c r="K23" s="100">
        <v>0</v>
      </c>
      <c r="L23" s="86">
        <f>K23*L17</f>
        <v>0</v>
      </c>
    </row>
    <row r="24" spans="1:12" x14ac:dyDescent="0.3">
      <c r="A24" s="99" t="s">
        <v>20</v>
      </c>
      <c r="B24" s="100">
        <v>0</v>
      </c>
      <c r="C24" s="86">
        <f>B24*C17</f>
        <v>0</v>
      </c>
      <c r="D24" s="96"/>
      <c r="E24" s="100">
        <v>0</v>
      </c>
      <c r="F24" s="86">
        <f>E24*F17</f>
        <v>0</v>
      </c>
      <c r="G24" s="86"/>
      <c r="H24" s="100">
        <v>0</v>
      </c>
      <c r="I24" s="86">
        <f>H24*I17</f>
        <v>0</v>
      </c>
      <c r="J24" s="96"/>
      <c r="K24" s="100">
        <v>0</v>
      </c>
      <c r="L24" s="86">
        <f>K24*L17</f>
        <v>0</v>
      </c>
    </row>
    <row r="25" spans="1:12" x14ac:dyDescent="0.3">
      <c r="A25" s="99" t="s">
        <v>30</v>
      </c>
      <c r="B25" s="100">
        <v>0</v>
      </c>
      <c r="C25" s="86">
        <f>B25*C17</f>
        <v>0</v>
      </c>
      <c r="D25" s="96"/>
      <c r="E25" s="100">
        <v>0</v>
      </c>
      <c r="F25" s="86">
        <f>E25*F17</f>
        <v>0</v>
      </c>
      <c r="G25" s="86"/>
      <c r="H25" s="100">
        <v>0</v>
      </c>
      <c r="I25" s="86">
        <f>H25*I17</f>
        <v>0</v>
      </c>
      <c r="J25" s="96"/>
      <c r="K25" s="100">
        <v>0</v>
      </c>
      <c r="L25" s="86">
        <f>K25*L17</f>
        <v>0</v>
      </c>
    </row>
    <row r="26" spans="1:12" x14ac:dyDescent="0.3">
      <c r="A26" s="99" t="s">
        <v>24</v>
      </c>
      <c r="B26" s="100">
        <v>0</v>
      </c>
      <c r="C26" s="86">
        <f>B26*C17</f>
        <v>0</v>
      </c>
      <c r="D26" s="86"/>
      <c r="E26" s="100">
        <v>0</v>
      </c>
      <c r="F26" s="86">
        <f>E26*F17</f>
        <v>0</v>
      </c>
      <c r="G26" s="86"/>
      <c r="H26" s="100">
        <v>0</v>
      </c>
      <c r="I26" s="86">
        <f>H26*I17</f>
        <v>0</v>
      </c>
      <c r="J26" s="86"/>
      <c r="K26" s="100">
        <v>0</v>
      </c>
      <c r="L26" s="86">
        <f>K26*L17</f>
        <v>0</v>
      </c>
    </row>
    <row r="27" spans="1:12" x14ac:dyDescent="0.3">
      <c r="A27" s="99" t="s">
        <v>84</v>
      </c>
      <c r="B27" s="100">
        <v>0</v>
      </c>
      <c r="C27" s="86">
        <f>B27*C17</f>
        <v>0</v>
      </c>
      <c r="D27" s="96"/>
      <c r="E27" s="100">
        <v>0</v>
      </c>
      <c r="F27" s="86">
        <f>E27*F17</f>
        <v>0</v>
      </c>
      <c r="G27" s="86"/>
      <c r="H27" s="100">
        <v>0</v>
      </c>
      <c r="I27" s="86">
        <f>H27*I17</f>
        <v>0</v>
      </c>
      <c r="J27" s="96"/>
      <c r="K27" s="100">
        <v>0</v>
      </c>
      <c r="L27" s="86">
        <f>K27*L17</f>
        <v>0</v>
      </c>
    </row>
    <row r="28" spans="1:12" x14ac:dyDescent="0.3">
      <c r="A28" s="99" t="s">
        <v>21</v>
      </c>
      <c r="B28" s="100">
        <v>0</v>
      </c>
      <c r="C28" s="86">
        <f>B28*C17</f>
        <v>0</v>
      </c>
      <c r="D28" s="96"/>
      <c r="E28" s="100">
        <v>0</v>
      </c>
      <c r="F28" s="86">
        <f>E28*F17</f>
        <v>0</v>
      </c>
      <c r="G28" s="86"/>
      <c r="H28" s="100">
        <v>0</v>
      </c>
      <c r="I28" s="86">
        <f>H28*I17</f>
        <v>0</v>
      </c>
      <c r="J28" s="96"/>
      <c r="K28" s="100">
        <v>0</v>
      </c>
      <c r="L28" s="86">
        <f>K28*L17</f>
        <v>0</v>
      </c>
    </row>
    <row r="29" spans="1:12" x14ac:dyDescent="0.3">
      <c r="A29" s="99" t="s">
        <v>22</v>
      </c>
      <c r="B29" s="100">
        <v>0</v>
      </c>
      <c r="C29" s="101">
        <f>B29*C17</f>
        <v>0</v>
      </c>
      <c r="D29" s="96"/>
      <c r="E29" s="100">
        <v>0</v>
      </c>
      <c r="F29" s="86">
        <f>E29*F17</f>
        <v>0</v>
      </c>
      <c r="G29" s="86"/>
      <c r="H29" s="100">
        <v>0</v>
      </c>
      <c r="I29" s="86">
        <f>H29*I17</f>
        <v>0</v>
      </c>
      <c r="J29" s="96"/>
      <c r="K29" s="100">
        <v>0</v>
      </c>
      <c r="L29" s="86">
        <f>K29*L17</f>
        <v>0</v>
      </c>
    </row>
    <row r="30" spans="1:12" x14ac:dyDescent="0.3">
      <c r="A30" s="102" t="s">
        <v>25</v>
      </c>
      <c r="B30" s="127">
        <v>0</v>
      </c>
      <c r="C30" s="128">
        <f>B30*C17</f>
        <v>0</v>
      </c>
      <c r="D30" s="77"/>
      <c r="E30" s="129">
        <v>0</v>
      </c>
      <c r="F30" s="119">
        <f>E30*F17</f>
        <v>0</v>
      </c>
      <c r="G30" s="86"/>
      <c r="H30" s="129">
        <v>0</v>
      </c>
      <c r="I30" s="119">
        <f>H30*I17</f>
        <v>0</v>
      </c>
      <c r="J30" s="96"/>
      <c r="K30" s="129">
        <v>0</v>
      </c>
      <c r="L30" s="119">
        <f>K30*L17</f>
        <v>0</v>
      </c>
    </row>
    <row r="31" spans="1:12" ht="14.5" thickBot="1" x14ac:dyDescent="0.35">
      <c r="A31" s="89"/>
      <c r="B31" s="96">
        <f>SUM(B19:B30)</f>
        <v>0</v>
      </c>
      <c r="C31" s="115">
        <f>C17*B31</f>
        <v>0</v>
      </c>
      <c r="D31" s="96"/>
      <c r="E31" s="96">
        <f>SUM(E19:E30)</f>
        <v>0</v>
      </c>
      <c r="F31" s="115">
        <f>F17*E31</f>
        <v>0</v>
      </c>
      <c r="G31" s="86"/>
      <c r="H31" s="96">
        <f>SUM(H19:H30)</f>
        <v>0</v>
      </c>
      <c r="I31" s="115">
        <f>I17*H31</f>
        <v>0</v>
      </c>
      <c r="J31" s="96"/>
      <c r="K31" s="96">
        <f>SUM(K19:K30)</f>
        <v>0</v>
      </c>
      <c r="L31" s="115">
        <f>L17*K31</f>
        <v>0</v>
      </c>
    </row>
    <row r="32" spans="1:12" ht="14.5" thickTop="1" x14ac:dyDescent="0.3">
      <c r="A32" s="89"/>
      <c r="B32" s="86"/>
      <c r="C32" s="96">
        <f>C17+C31</f>
        <v>1.1705000000000001</v>
      </c>
      <c r="D32" s="96"/>
      <c r="E32" s="86"/>
      <c r="F32" s="96">
        <f>F17+F31</f>
        <v>1.1705000000000001</v>
      </c>
      <c r="G32" s="86"/>
      <c r="H32" s="86"/>
      <c r="I32" s="96">
        <f>I17+I31</f>
        <v>1.1705000000000001</v>
      </c>
      <c r="J32" s="96"/>
      <c r="K32" s="86"/>
      <c r="L32" s="96">
        <f>L17+L31</f>
        <v>1.1705000000000001</v>
      </c>
    </row>
    <row r="33" spans="1:12" x14ac:dyDescent="0.3">
      <c r="A33" s="84" t="s">
        <v>23</v>
      </c>
      <c r="B33" s="86"/>
      <c r="C33" s="86"/>
      <c r="D33" s="86"/>
      <c r="E33" s="86"/>
      <c r="F33" s="86"/>
      <c r="G33" s="86"/>
      <c r="H33" s="86"/>
      <c r="I33" s="86"/>
      <c r="J33" s="86"/>
      <c r="K33" s="86"/>
      <c r="L33" s="86"/>
    </row>
    <row r="34" spans="1:12" x14ac:dyDescent="0.3">
      <c r="A34" s="102" t="s">
        <v>25</v>
      </c>
      <c r="B34" s="100">
        <v>0</v>
      </c>
      <c r="C34" s="86">
        <f>B34*C32</f>
        <v>0</v>
      </c>
      <c r="D34" s="86"/>
      <c r="E34" s="100">
        <v>0</v>
      </c>
      <c r="F34" s="86">
        <f>E34*F32</f>
        <v>0</v>
      </c>
      <c r="G34" s="86"/>
      <c r="H34" s="100">
        <v>0</v>
      </c>
      <c r="I34" s="86">
        <f>H34*I32</f>
        <v>0</v>
      </c>
      <c r="J34" s="86"/>
      <c r="K34" s="100">
        <v>0</v>
      </c>
      <c r="L34" s="86">
        <f>K34*L32</f>
        <v>0</v>
      </c>
    </row>
    <row r="35" spans="1:12" x14ac:dyDescent="0.3">
      <c r="A35" s="102" t="s">
        <v>25</v>
      </c>
      <c r="B35" s="100">
        <v>0</v>
      </c>
      <c r="C35" s="86">
        <f>B35*C32</f>
        <v>0</v>
      </c>
      <c r="D35" s="86"/>
      <c r="E35" s="100">
        <v>0</v>
      </c>
      <c r="F35" s="86">
        <f>E35*F32</f>
        <v>0</v>
      </c>
      <c r="G35" s="86"/>
      <c r="H35" s="100">
        <v>0</v>
      </c>
      <c r="I35" s="86">
        <f>H35*I32</f>
        <v>0</v>
      </c>
      <c r="J35" s="86"/>
      <c r="K35" s="100">
        <v>0</v>
      </c>
      <c r="L35" s="86">
        <f>K35*L32</f>
        <v>0</v>
      </c>
    </row>
    <row r="36" spans="1:12" x14ac:dyDescent="0.3">
      <c r="A36" s="102" t="s">
        <v>25</v>
      </c>
      <c r="B36" s="100">
        <v>0</v>
      </c>
      <c r="C36" s="86">
        <f>B36*C32</f>
        <v>0</v>
      </c>
      <c r="D36" s="86"/>
      <c r="E36" s="100">
        <v>0</v>
      </c>
      <c r="F36" s="86">
        <f>E36*F32</f>
        <v>0</v>
      </c>
      <c r="G36" s="86"/>
      <c r="H36" s="100">
        <v>0</v>
      </c>
      <c r="I36" s="86">
        <f>H36*I32</f>
        <v>0</v>
      </c>
      <c r="J36" s="86"/>
      <c r="K36" s="100">
        <v>0</v>
      </c>
      <c r="L36" s="86">
        <f>K36*L32</f>
        <v>0</v>
      </c>
    </row>
    <row r="37" spans="1:12" x14ac:dyDescent="0.3">
      <c r="A37" s="102" t="s">
        <v>25</v>
      </c>
      <c r="B37" s="129">
        <v>0</v>
      </c>
      <c r="C37" s="119">
        <f>B37*C32</f>
        <v>0</v>
      </c>
      <c r="D37" s="86"/>
      <c r="E37" s="129">
        <v>0</v>
      </c>
      <c r="F37" s="119">
        <f>E37*F32</f>
        <v>0</v>
      </c>
      <c r="G37" s="86"/>
      <c r="H37" s="129">
        <v>0</v>
      </c>
      <c r="I37" s="119">
        <f>H37*I32</f>
        <v>0</v>
      </c>
      <c r="J37" s="86"/>
      <c r="K37" s="129">
        <v>0</v>
      </c>
      <c r="L37" s="119">
        <f>K37*L32</f>
        <v>0</v>
      </c>
    </row>
    <row r="38" spans="1:12" ht="14.5" thickBot="1" x14ac:dyDescent="0.35">
      <c r="A38" s="89"/>
      <c r="B38" s="96">
        <f>SUM(B34:B37)</f>
        <v>0</v>
      </c>
      <c r="C38" s="115">
        <f>C32*B38</f>
        <v>0</v>
      </c>
      <c r="D38" s="86"/>
      <c r="E38" s="96">
        <f>SUM(E34:E37)</f>
        <v>0</v>
      </c>
      <c r="F38" s="115">
        <f>F32*E38</f>
        <v>0</v>
      </c>
      <c r="G38" s="86"/>
      <c r="H38" s="96">
        <f>SUM(H34:H37)</f>
        <v>0</v>
      </c>
      <c r="I38" s="115">
        <f>I32*H38</f>
        <v>0</v>
      </c>
      <c r="J38" s="86"/>
      <c r="K38" s="96">
        <f>SUM(K34:K37)</f>
        <v>0</v>
      </c>
      <c r="L38" s="115">
        <f>L32*K38</f>
        <v>0</v>
      </c>
    </row>
    <row r="39" spans="1:12" ht="14.5" thickTop="1" x14ac:dyDescent="0.3">
      <c r="A39" s="107" t="s">
        <v>95</v>
      </c>
      <c r="B39" s="86"/>
      <c r="C39" s="120">
        <f>C32+C38</f>
        <v>1.1705000000000001</v>
      </c>
      <c r="D39" s="108"/>
      <c r="E39" s="108"/>
      <c r="F39" s="109">
        <f>F32+F38</f>
        <v>1.1705000000000001</v>
      </c>
      <c r="G39" s="108"/>
      <c r="H39" s="108"/>
      <c r="I39" s="109">
        <f>I32+I38</f>
        <v>1.1705000000000001</v>
      </c>
      <c r="J39" s="108"/>
      <c r="K39" s="108"/>
      <c r="L39" s="109">
        <f>L32+L38</f>
        <v>1.1705000000000001</v>
      </c>
    </row>
    <row r="40" spans="1:12" x14ac:dyDescent="0.3">
      <c r="A40" s="110"/>
    </row>
    <row r="41" spans="1:12" x14ac:dyDescent="0.3">
      <c r="A41" s="28" t="s">
        <v>26</v>
      </c>
    </row>
    <row r="42" spans="1:12" ht="37.4" customHeight="1" x14ac:dyDescent="0.3">
      <c r="A42" s="152" t="s">
        <v>118</v>
      </c>
      <c r="B42" s="153"/>
      <c r="C42" s="153"/>
      <c r="D42" s="153"/>
      <c r="E42" s="153"/>
      <c r="F42" s="153"/>
      <c r="G42" s="153"/>
      <c r="H42" s="153"/>
      <c r="I42" s="153"/>
      <c r="J42" s="153"/>
      <c r="K42" s="153"/>
      <c r="L42" s="153"/>
    </row>
    <row r="43" spans="1:12" x14ac:dyDescent="0.3">
      <c r="A43" s="152" t="s">
        <v>86</v>
      </c>
      <c r="B43" s="170"/>
      <c r="C43" s="170"/>
      <c r="D43" s="170"/>
      <c r="E43" s="170"/>
      <c r="F43" s="170"/>
      <c r="G43" s="170"/>
      <c r="H43" s="170"/>
      <c r="I43" s="170"/>
      <c r="J43" s="170"/>
      <c r="K43" s="170"/>
      <c r="L43" s="170"/>
    </row>
    <row r="44" spans="1:12" x14ac:dyDescent="0.3">
      <c r="A44" s="170"/>
      <c r="B44" s="170"/>
      <c r="C44" s="170"/>
      <c r="D44" s="170"/>
      <c r="E44" s="170"/>
      <c r="F44" s="170"/>
      <c r="G44" s="170"/>
      <c r="H44" s="170"/>
      <c r="I44" s="170"/>
      <c r="J44" s="170"/>
      <c r="K44" s="170"/>
      <c r="L44" s="170"/>
    </row>
    <row r="45" spans="1:12" ht="28.75" customHeight="1" x14ac:dyDescent="0.3">
      <c r="A45" s="170"/>
      <c r="B45" s="170"/>
      <c r="C45" s="170"/>
      <c r="D45" s="170"/>
      <c r="E45" s="170"/>
      <c r="F45" s="170"/>
      <c r="G45" s="170"/>
      <c r="H45" s="170"/>
      <c r="I45" s="170"/>
      <c r="J45" s="170"/>
      <c r="K45" s="170"/>
      <c r="L45" s="170"/>
    </row>
    <row r="46" spans="1:12" x14ac:dyDescent="0.3">
      <c r="A46" s="156" t="s">
        <v>61</v>
      </c>
      <c r="B46" s="157"/>
      <c r="C46" s="157"/>
      <c r="D46" s="157"/>
      <c r="E46" s="157"/>
      <c r="F46" s="157"/>
      <c r="G46" s="157"/>
      <c r="H46" s="157"/>
      <c r="I46" s="157"/>
      <c r="J46" s="157"/>
      <c r="K46" s="157"/>
      <c r="L46" s="157"/>
    </row>
    <row r="47" spans="1:12" x14ac:dyDescent="0.3">
      <c r="A47" s="156" t="s">
        <v>87</v>
      </c>
      <c r="B47" s="157"/>
      <c r="C47" s="157"/>
      <c r="D47" s="157"/>
      <c r="E47" s="157"/>
      <c r="F47" s="157"/>
      <c r="G47" s="157"/>
      <c r="H47" s="157"/>
      <c r="I47" s="157"/>
      <c r="J47" s="157"/>
      <c r="K47" s="157"/>
      <c r="L47" s="157"/>
    </row>
  </sheetData>
  <sheetProtection algorithmName="SHA-512" hashValue="S9KFj/y2XBmxr2WZcFu2B7Tlj/ellTzi5vm4EiFGYfoI9TtykW8gehVsg6Yx4uPQtsbR7f8nBhlUbvNL2+IBsQ==" saltValue="3xU/KXbKVCex2ndfwiT//Q==" spinCount="100000" sheet="1" objects="1" scenarios="1"/>
  <mergeCells count="11">
    <mergeCell ref="A42:L42"/>
    <mergeCell ref="A43:L45"/>
    <mergeCell ref="A46:L46"/>
    <mergeCell ref="A47:L47"/>
    <mergeCell ref="B1:L1"/>
    <mergeCell ref="B2:F2"/>
    <mergeCell ref="H2:L2"/>
    <mergeCell ref="B4:C5"/>
    <mergeCell ref="E4:F5"/>
    <mergeCell ref="H4:I5"/>
    <mergeCell ref="K4:L5"/>
  </mergeCells>
  <conditionalFormatting sqref="B8">
    <cfRule type="cellIs" dxfId="47" priority="16" operator="greaterThan">
      <formula>0</formula>
    </cfRule>
  </conditionalFormatting>
  <conditionalFormatting sqref="B11:B13">
    <cfRule type="cellIs" dxfId="46" priority="15" operator="greaterThan">
      <formula>0</formula>
    </cfRule>
  </conditionalFormatting>
  <conditionalFormatting sqref="B19:B30">
    <cfRule type="cellIs" dxfId="45" priority="4" operator="greaterThan">
      <formula>0</formula>
    </cfRule>
  </conditionalFormatting>
  <conditionalFormatting sqref="B34:B37">
    <cfRule type="cellIs" dxfId="44" priority="14" operator="greaterThan">
      <formula>0</formula>
    </cfRule>
  </conditionalFormatting>
  <conditionalFormatting sqref="E8">
    <cfRule type="cellIs" dxfId="43" priority="13" operator="greaterThan">
      <formula>0</formula>
    </cfRule>
  </conditionalFormatting>
  <conditionalFormatting sqref="E11:E13">
    <cfRule type="cellIs" dxfId="42" priority="12" operator="greaterThan">
      <formula>0</formula>
    </cfRule>
  </conditionalFormatting>
  <conditionalFormatting sqref="E19:E30">
    <cfRule type="cellIs" dxfId="41" priority="3" operator="greaterThan">
      <formula>0</formula>
    </cfRule>
  </conditionalFormatting>
  <conditionalFormatting sqref="E34:E37">
    <cfRule type="cellIs" dxfId="40" priority="11" operator="greaterThan">
      <formula>0</formula>
    </cfRule>
  </conditionalFormatting>
  <conditionalFormatting sqref="H8">
    <cfRule type="cellIs" dxfId="39" priority="10" operator="greaterThan">
      <formula>0</formula>
    </cfRule>
  </conditionalFormatting>
  <conditionalFormatting sqref="H11:H13">
    <cfRule type="cellIs" dxfId="38" priority="6" operator="greaterThan">
      <formula>0</formula>
    </cfRule>
  </conditionalFormatting>
  <conditionalFormatting sqref="H19:H30">
    <cfRule type="cellIs" dxfId="37" priority="2" operator="greaterThan">
      <formula>0</formula>
    </cfRule>
  </conditionalFormatting>
  <conditionalFormatting sqref="H34:H37">
    <cfRule type="cellIs" dxfId="36" priority="9" operator="greaterThan">
      <formula>0</formula>
    </cfRule>
  </conditionalFormatting>
  <conditionalFormatting sqref="K8">
    <cfRule type="cellIs" dxfId="35" priority="8" operator="greaterThan">
      <formula>0</formula>
    </cfRule>
  </conditionalFormatting>
  <conditionalFormatting sqref="K11:K13">
    <cfRule type="cellIs" dxfId="34" priority="5" operator="greaterThan">
      <formula>0</formula>
    </cfRule>
  </conditionalFormatting>
  <conditionalFormatting sqref="K19:K30">
    <cfRule type="cellIs" dxfId="33" priority="1" operator="greaterThan">
      <formula>0</formula>
    </cfRule>
  </conditionalFormatting>
  <conditionalFormatting sqref="K34:K37">
    <cfRule type="cellIs" dxfId="32" priority="7" operator="greaterThan">
      <formula>0</formula>
    </cfRule>
  </conditionalFormatting>
  <pageMargins left="0.7" right="0.7" top="1.0259374999999999" bottom="0.75" header="0.3" footer="0.3"/>
  <pageSetup paperSize="9" scale="60" orientation="landscape" horizontalDpi="4294967293" r:id="rId1"/>
  <headerFooter>
    <oddHeader>&amp;L&amp;"Arial,Vet"&amp;F&amp;R&amp;G</oddHeader>
    <oddFooter>&amp;L&amp;"Verdana,Standaard"&amp;8&amp;A&amp;C&amp;8 ROK Flexibele Arbeidskrachten uitzenden en payroll - Z24 178754        &amp;R&amp;"Verdana,Standaard"&amp;8©Nova Vista Human Capital</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3C158-9187-4544-B892-22EFFDD502DC}">
  <sheetPr>
    <pageSetUpPr fitToPage="1"/>
  </sheetPr>
  <dimension ref="A1:L46"/>
  <sheetViews>
    <sheetView view="pageLayout" topLeftCell="A15" zoomScaleNormal="100" workbookViewId="0">
      <selection activeCell="B1" sqref="B1:L1"/>
    </sheetView>
  </sheetViews>
  <sheetFormatPr defaultColWidth="10.54296875" defaultRowHeight="14" x14ac:dyDescent="0.3"/>
  <cols>
    <col min="1" max="1" width="42.81640625" style="79" bestFit="1" customWidth="1"/>
    <col min="2" max="2" width="10.54296875" style="79"/>
    <col min="3" max="3" width="14.1796875" style="79" customWidth="1"/>
    <col min="4" max="5" width="10.54296875" style="79"/>
    <col min="6" max="6" width="16.54296875" style="79" customWidth="1"/>
    <col min="7" max="8" width="10.54296875" style="79"/>
    <col min="9" max="9" width="15.81640625" style="79" customWidth="1"/>
    <col min="10" max="11" width="10.54296875" style="79"/>
    <col min="12" max="12" width="18.81640625" style="79" customWidth="1"/>
    <col min="13" max="16384" width="10.54296875" style="79"/>
  </cols>
  <sheetData>
    <row r="1" spans="1:12" s="74" customFormat="1" x14ac:dyDescent="0.3">
      <c r="A1" s="73" t="s">
        <v>0</v>
      </c>
      <c r="B1" s="164" t="s">
        <v>9</v>
      </c>
      <c r="C1" s="165"/>
      <c r="D1" s="165"/>
      <c r="E1" s="165"/>
      <c r="F1" s="165"/>
      <c r="G1" s="165"/>
      <c r="H1" s="165"/>
      <c r="I1" s="165"/>
      <c r="J1" s="165"/>
      <c r="K1" s="165"/>
      <c r="L1" s="168"/>
    </row>
    <row r="2" spans="1:12" x14ac:dyDescent="0.3">
      <c r="B2" s="169" t="s">
        <v>28</v>
      </c>
      <c r="C2" s="169"/>
      <c r="D2" s="169"/>
      <c r="E2" s="169"/>
      <c r="F2" s="169"/>
      <c r="H2" s="169" t="s">
        <v>29</v>
      </c>
      <c r="I2" s="169"/>
      <c r="J2" s="169"/>
      <c r="K2" s="169"/>
      <c r="L2" s="169"/>
    </row>
    <row r="3" spans="1:12" x14ac:dyDescent="0.3">
      <c r="A3" s="75"/>
      <c r="B3" s="78"/>
      <c r="C3" s="78"/>
      <c r="D3" s="76"/>
      <c r="E3" s="78"/>
      <c r="F3" s="78"/>
      <c r="G3" s="117"/>
      <c r="H3" s="78"/>
      <c r="I3" s="78"/>
      <c r="J3" s="76"/>
      <c r="K3" s="78"/>
      <c r="L3" s="78"/>
    </row>
    <row r="4" spans="1:12" ht="23.15" customHeight="1" x14ac:dyDescent="0.3">
      <c r="B4" s="160" t="s">
        <v>96</v>
      </c>
      <c r="C4" s="161"/>
      <c r="E4" s="160" t="s">
        <v>102</v>
      </c>
      <c r="F4" s="161"/>
      <c r="G4" s="86"/>
      <c r="H4" s="160" t="s">
        <v>97</v>
      </c>
      <c r="I4" s="161"/>
      <c r="K4" s="160" t="s">
        <v>102</v>
      </c>
      <c r="L4" s="161"/>
    </row>
    <row r="5" spans="1:12" ht="24.65" customHeight="1" x14ac:dyDescent="0.3">
      <c r="B5" s="162"/>
      <c r="C5" s="163"/>
      <c r="D5" s="83"/>
      <c r="E5" s="162"/>
      <c r="F5" s="163"/>
      <c r="G5" s="86"/>
      <c r="H5" s="162"/>
      <c r="I5" s="163"/>
      <c r="J5" s="83"/>
      <c r="K5" s="162"/>
      <c r="L5" s="163"/>
    </row>
    <row r="6" spans="1:12" x14ac:dyDescent="0.3">
      <c r="A6" s="84" t="s">
        <v>10</v>
      </c>
      <c r="B6" s="87"/>
      <c r="C6" s="88"/>
      <c r="D6" s="85"/>
      <c r="E6" s="87"/>
      <c r="F6" s="88"/>
      <c r="G6" s="86"/>
      <c r="H6" s="87"/>
      <c r="I6" s="88"/>
      <c r="J6" s="85"/>
      <c r="K6" s="87"/>
      <c r="L6" s="88"/>
    </row>
    <row r="7" spans="1:12" x14ac:dyDescent="0.3">
      <c r="A7" s="89" t="s">
        <v>11</v>
      </c>
      <c r="B7" s="126">
        <v>1</v>
      </c>
      <c r="C7" s="90">
        <f>B7</f>
        <v>1</v>
      </c>
      <c r="D7" s="90"/>
      <c r="E7" s="126">
        <v>1</v>
      </c>
      <c r="F7" s="90">
        <f>E7</f>
        <v>1</v>
      </c>
      <c r="G7" s="86"/>
      <c r="H7" s="126">
        <v>1</v>
      </c>
      <c r="I7" s="90">
        <f>H7</f>
        <v>1</v>
      </c>
      <c r="J7" s="90"/>
      <c r="K7" s="126">
        <v>1</v>
      </c>
      <c r="L7" s="90">
        <f>K7</f>
        <v>1</v>
      </c>
    </row>
    <row r="8" spans="1:12" x14ac:dyDescent="0.3">
      <c r="A8" s="89"/>
      <c r="B8" s="130">
        <v>0</v>
      </c>
      <c r="C8" s="119">
        <f>B8</f>
        <v>0</v>
      </c>
      <c r="D8" s="86"/>
      <c r="E8" s="130">
        <v>0</v>
      </c>
      <c r="F8" s="119">
        <f>E8</f>
        <v>0</v>
      </c>
      <c r="G8" s="86"/>
      <c r="H8" s="130">
        <v>0</v>
      </c>
      <c r="I8" s="119">
        <f>H8</f>
        <v>0</v>
      </c>
      <c r="J8" s="86"/>
      <c r="K8" s="130">
        <v>0</v>
      </c>
      <c r="L8" s="119">
        <f>K8</f>
        <v>0</v>
      </c>
    </row>
    <row r="9" spans="1:12" x14ac:dyDescent="0.3">
      <c r="A9" s="89"/>
      <c r="B9" s="111"/>
      <c r="C9" s="96">
        <f>SUM(C7:C8)</f>
        <v>1</v>
      </c>
      <c r="D9" s="86"/>
      <c r="E9" s="111"/>
      <c r="F9" s="96">
        <f>SUM(F7:F8)</f>
        <v>1</v>
      </c>
      <c r="G9" s="86"/>
      <c r="H9" s="111"/>
      <c r="I9" s="96">
        <f>SUM(I7:I8)</f>
        <v>1</v>
      </c>
      <c r="J9" s="86"/>
      <c r="K9" s="111"/>
      <c r="L9" s="96">
        <f>SUM(L7:L8)</f>
        <v>1</v>
      </c>
    </row>
    <row r="10" spans="1:12" x14ac:dyDescent="0.3">
      <c r="A10" s="84" t="s">
        <v>12</v>
      </c>
      <c r="B10" s="93"/>
      <c r="C10" s="86"/>
      <c r="D10" s="86"/>
      <c r="E10" s="93"/>
      <c r="F10" s="86"/>
      <c r="G10" s="86"/>
      <c r="H10" s="93"/>
      <c r="I10" s="86"/>
      <c r="J10" s="86"/>
      <c r="K10" s="93"/>
      <c r="L10" s="86"/>
    </row>
    <row r="11" spans="1:12" x14ac:dyDescent="0.3">
      <c r="A11" s="89" t="s">
        <v>13</v>
      </c>
      <c r="B11" s="100">
        <v>0</v>
      </c>
      <c r="C11" s="86">
        <f>B11*C9</f>
        <v>0</v>
      </c>
      <c r="D11" s="86"/>
      <c r="E11" s="100">
        <v>0</v>
      </c>
      <c r="F11" s="86">
        <f>E11*F9</f>
        <v>0</v>
      </c>
      <c r="G11" s="86"/>
      <c r="H11" s="100">
        <v>0</v>
      </c>
      <c r="I11" s="86">
        <f>H11*I9</f>
        <v>0</v>
      </c>
      <c r="J11" s="86"/>
      <c r="K11" s="100">
        <v>0</v>
      </c>
      <c r="L11" s="86">
        <f>K11*L9</f>
        <v>0</v>
      </c>
    </row>
    <row r="12" spans="1:12" x14ac:dyDescent="0.3">
      <c r="A12" s="89" t="s">
        <v>14</v>
      </c>
      <c r="B12" s="100">
        <v>0</v>
      </c>
      <c r="C12" s="86">
        <f>B12*C9</f>
        <v>0</v>
      </c>
      <c r="D12" s="96"/>
      <c r="E12" s="100">
        <v>0</v>
      </c>
      <c r="F12" s="86">
        <f>E12*F9</f>
        <v>0</v>
      </c>
      <c r="G12" s="86"/>
      <c r="H12" s="100">
        <v>0</v>
      </c>
      <c r="I12" s="86">
        <f>H12*I9</f>
        <v>0</v>
      </c>
      <c r="J12" s="96"/>
      <c r="K12" s="100">
        <v>0</v>
      </c>
      <c r="L12" s="86">
        <f>K12*L9</f>
        <v>0</v>
      </c>
    </row>
    <row r="13" spans="1:12" x14ac:dyDescent="0.3">
      <c r="A13" s="89" t="s">
        <v>15</v>
      </c>
      <c r="B13" s="129">
        <v>0</v>
      </c>
      <c r="C13" s="119">
        <f>B13*C9</f>
        <v>0</v>
      </c>
      <c r="D13" s="96"/>
      <c r="E13" s="129">
        <v>0</v>
      </c>
      <c r="F13" s="119">
        <f>E13*F9</f>
        <v>0</v>
      </c>
      <c r="G13" s="86"/>
      <c r="H13" s="129">
        <v>0</v>
      </c>
      <c r="I13" s="119">
        <f>H13*I9</f>
        <v>0</v>
      </c>
      <c r="J13" s="96"/>
      <c r="K13" s="129">
        <v>0</v>
      </c>
      <c r="L13" s="119">
        <f>K13*L9</f>
        <v>0</v>
      </c>
    </row>
    <row r="14" spans="1:12" ht="14.5" thickBot="1" x14ac:dyDescent="0.35">
      <c r="A14" s="89"/>
      <c r="B14" s="111">
        <f>SUM(B11:B13)</f>
        <v>0</v>
      </c>
      <c r="C14" s="115">
        <f>SUM(C11:C13)</f>
        <v>0</v>
      </c>
      <c r="D14" s="96"/>
      <c r="E14" s="111">
        <f>SUM(E11:E13)</f>
        <v>0</v>
      </c>
      <c r="F14" s="115">
        <f>F9*E14</f>
        <v>0</v>
      </c>
      <c r="G14" s="86"/>
      <c r="H14" s="111">
        <f>SUM(H11:H13)</f>
        <v>0</v>
      </c>
      <c r="I14" s="115">
        <f>I9*H14</f>
        <v>0</v>
      </c>
      <c r="J14" s="96"/>
      <c r="K14" s="111">
        <f>SUM(K11:K13)</f>
        <v>0</v>
      </c>
      <c r="L14" s="115">
        <f>L9*K14</f>
        <v>0</v>
      </c>
    </row>
    <row r="15" spans="1:12" ht="14.5" thickTop="1" x14ac:dyDescent="0.3">
      <c r="A15" s="89"/>
      <c r="B15" s="112"/>
      <c r="C15" s="96">
        <f>C9+C14</f>
        <v>1</v>
      </c>
      <c r="D15" s="96"/>
      <c r="E15" s="112"/>
      <c r="F15" s="96">
        <f>F9+F14</f>
        <v>1</v>
      </c>
      <c r="G15" s="86"/>
      <c r="H15" s="112"/>
      <c r="I15" s="96">
        <f>I9+I14</f>
        <v>1</v>
      </c>
      <c r="J15" s="96"/>
      <c r="K15" s="112"/>
      <c r="L15" s="96">
        <f>L9+L14</f>
        <v>1</v>
      </c>
    </row>
    <row r="16" spans="1:12" ht="42.5" thickBot="1" x14ac:dyDescent="0.35">
      <c r="A16" s="84" t="s">
        <v>106</v>
      </c>
      <c r="B16" s="93">
        <v>0.17050000000000001</v>
      </c>
      <c r="C16" s="118">
        <f>C15*B16</f>
        <v>0.17050000000000001</v>
      </c>
      <c r="D16" s="96"/>
      <c r="E16" s="93">
        <v>0.17050000000000001</v>
      </c>
      <c r="F16" s="98">
        <f>F15*E16</f>
        <v>0.17050000000000001</v>
      </c>
      <c r="G16" s="86"/>
      <c r="H16" s="93">
        <v>0.17050000000000001</v>
      </c>
      <c r="I16" s="98">
        <f>I15*H16</f>
        <v>0.17050000000000001</v>
      </c>
      <c r="J16" s="96"/>
      <c r="K16" s="93">
        <v>0.17050000000000001</v>
      </c>
      <c r="L16" s="98">
        <f>L15*K16</f>
        <v>0.17050000000000001</v>
      </c>
    </row>
    <row r="17" spans="1:12" ht="14.5" thickTop="1" x14ac:dyDescent="0.3">
      <c r="A17" s="85"/>
      <c r="B17" s="96"/>
      <c r="C17" s="96">
        <f>SUM(C15:C16)</f>
        <v>1.1705000000000001</v>
      </c>
      <c r="D17" s="96"/>
      <c r="E17" s="96"/>
      <c r="F17" s="96">
        <f>SUM(F15:F16)</f>
        <v>1.1705000000000001</v>
      </c>
      <c r="G17" s="86"/>
      <c r="H17" s="96"/>
      <c r="I17" s="96">
        <f>SUM(I15:I16)</f>
        <v>1.1705000000000001</v>
      </c>
      <c r="J17" s="96"/>
      <c r="K17" s="96"/>
      <c r="L17" s="96">
        <f>SUM(L15:L16)</f>
        <v>1.1705000000000001</v>
      </c>
    </row>
    <row r="18" spans="1:12" x14ac:dyDescent="0.3">
      <c r="A18" s="84" t="s">
        <v>16</v>
      </c>
      <c r="B18" s="86"/>
      <c r="C18" s="86"/>
      <c r="D18" s="86"/>
      <c r="E18" s="86"/>
      <c r="F18" s="86"/>
      <c r="G18" s="86"/>
      <c r="H18" s="86"/>
      <c r="I18" s="86"/>
      <c r="J18" s="86"/>
      <c r="K18" s="86"/>
      <c r="L18" s="86"/>
    </row>
    <row r="19" spans="1:12" x14ac:dyDescent="0.3">
      <c r="A19" s="113" t="s">
        <v>17</v>
      </c>
      <c r="B19" s="100">
        <v>0</v>
      </c>
      <c r="C19" s="86">
        <f>B19*C17</f>
        <v>0</v>
      </c>
      <c r="D19" s="86"/>
      <c r="E19" s="100">
        <v>0</v>
      </c>
      <c r="F19" s="86">
        <f>E19*F17</f>
        <v>0</v>
      </c>
      <c r="G19" s="86"/>
      <c r="H19" s="100">
        <v>0</v>
      </c>
      <c r="I19" s="86">
        <f>H19*I17</f>
        <v>0</v>
      </c>
      <c r="J19" s="86"/>
      <c r="K19" s="100">
        <v>0</v>
      </c>
      <c r="L19" s="86">
        <f>K19*L17</f>
        <v>0</v>
      </c>
    </row>
    <row r="20" spans="1:12" ht="20.149999999999999" customHeight="1" x14ac:dyDescent="0.3">
      <c r="A20" s="113" t="s">
        <v>18</v>
      </c>
      <c r="B20" s="100">
        <v>0</v>
      </c>
      <c r="C20" s="86">
        <f>B20*C17</f>
        <v>0</v>
      </c>
      <c r="D20" s="86"/>
      <c r="E20" s="100">
        <v>0</v>
      </c>
      <c r="F20" s="86">
        <f>E20*F17</f>
        <v>0</v>
      </c>
      <c r="G20" s="86"/>
      <c r="H20" s="100">
        <v>0</v>
      </c>
      <c r="I20" s="86">
        <f>H20*I17</f>
        <v>0</v>
      </c>
      <c r="J20" s="86"/>
      <c r="K20" s="100">
        <v>0</v>
      </c>
      <c r="L20" s="86">
        <f>K20*L17</f>
        <v>0</v>
      </c>
    </row>
    <row r="21" spans="1:12" x14ac:dyDescent="0.3">
      <c r="A21" s="113" t="s">
        <v>83</v>
      </c>
      <c r="B21" s="100">
        <v>0</v>
      </c>
      <c r="C21" s="86">
        <f>B21*C17</f>
        <v>0</v>
      </c>
      <c r="D21" s="86"/>
      <c r="E21" s="100">
        <v>0</v>
      </c>
      <c r="F21" s="86">
        <f>E21*F17</f>
        <v>0</v>
      </c>
      <c r="G21" s="86"/>
      <c r="H21" s="100">
        <v>0</v>
      </c>
      <c r="I21" s="86">
        <f>H21*I17</f>
        <v>0</v>
      </c>
      <c r="J21" s="86"/>
      <c r="K21" s="100">
        <v>0</v>
      </c>
      <c r="L21" s="86">
        <f>K21*L17</f>
        <v>0</v>
      </c>
    </row>
    <row r="22" spans="1:12" x14ac:dyDescent="0.3">
      <c r="A22" s="113" t="s">
        <v>59</v>
      </c>
      <c r="B22" s="100">
        <v>0</v>
      </c>
      <c r="C22" s="86">
        <f>B22*C17</f>
        <v>0</v>
      </c>
      <c r="D22" s="86"/>
      <c r="E22" s="100">
        <v>0</v>
      </c>
      <c r="F22" s="86">
        <f>E22*F17</f>
        <v>0</v>
      </c>
      <c r="G22" s="86"/>
      <c r="H22" s="100">
        <v>0</v>
      </c>
      <c r="I22" s="86">
        <f>H22*I17</f>
        <v>0</v>
      </c>
      <c r="J22" s="86"/>
      <c r="K22" s="100">
        <v>0</v>
      </c>
      <c r="L22" s="86">
        <f>K22*L17</f>
        <v>0</v>
      </c>
    </row>
    <row r="23" spans="1:12" x14ac:dyDescent="0.3">
      <c r="A23" s="99" t="s">
        <v>19</v>
      </c>
      <c r="B23" s="100">
        <v>0</v>
      </c>
      <c r="C23" s="86">
        <f>B23*C17</f>
        <v>0</v>
      </c>
      <c r="D23" s="86"/>
      <c r="E23" s="100">
        <v>0</v>
      </c>
      <c r="F23" s="86">
        <f>E23*F17</f>
        <v>0</v>
      </c>
      <c r="G23" s="86"/>
      <c r="H23" s="100">
        <v>0</v>
      </c>
      <c r="I23" s="86">
        <f>H23*I17</f>
        <v>0</v>
      </c>
      <c r="J23" s="86"/>
      <c r="K23" s="100">
        <v>0</v>
      </c>
      <c r="L23" s="86">
        <f>K23*L17</f>
        <v>0</v>
      </c>
    </row>
    <row r="24" spans="1:12" x14ac:dyDescent="0.3">
      <c r="A24" s="113" t="s">
        <v>20</v>
      </c>
      <c r="B24" s="100">
        <v>0</v>
      </c>
      <c r="C24" s="86">
        <f>B24*C17</f>
        <v>0</v>
      </c>
      <c r="D24" s="96"/>
      <c r="E24" s="100">
        <v>0</v>
      </c>
      <c r="F24" s="86">
        <f>E24*F17</f>
        <v>0</v>
      </c>
      <c r="G24" s="86"/>
      <c r="H24" s="100">
        <v>0</v>
      </c>
      <c r="I24" s="86">
        <f>H24*I17</f>
        <v>0</v>
      </c>
      <c r="J24" s="96"/>
      <c r="K24" s="100">
        <v>0</v>
      </c>
      <c r="L24" s="86">
        <f>K24*L17</f>
        <v>0</v>
      </c>
    </row>
    <row r="25" spans="1:12" x14ac:dyDescent="0.3">
      <c r="A25" s="113" t="s">
        <v>30</v>
      </c>
      <c r="B25" s="100">
        <v>0</v>
      </c>
      <c r="C25" s="86">
        <f>B25*C17</f>
        <v>0</v>
      </c>
      <c r="D25" s="96"/>
      <c r="E25" s="100">
        <v>0</v>
      </c>
      <c r="F25" s="86">
        <f>E25*F17</f>
        <v>0</v>
      </c>
      <c r="G25" s="86"/>
      <c r="H25" s="100">
        <v>0</v>
      </c>
      <c r="I25" s="86">
        <f>H25*I17</f>
        <v>0</v>
      </c>
      <c r="J25" s="96"/>
      <c r="K25" s="100">
        <v>0</v>
      </c>
      <c r="L25" s="86">
        <f>K25*L17</f>
        <v>0</v>
      </c>
    </row>
    <row r="26" spans="1:12" x14ac:dyDescent="0.3">
      <c r="A26" s="113" t="s">
        <v>24</v>
      </c>
      <c r="B26" s="100">
        <v>0</v>
      </c>
      <c r="C26" s="86">
        <f>B26*C17</f>
        <v>0</v>
      </c>
      <c r="D26" s="86"/>
      <c r="E26" s="100">
        <v>0</v>
      </c>
      <c r="F26" s="86">
        <f>E26*F17</f>
        <v>0</v>
      </c>
      <c r="G26" s="86"/>
      <c r="H26" s="100">
        <v>0</v>
      </c>
      <c r="I26" s="86">
        <f>H26*I17</f>
        <v>0</v>
      </c>
      <c r="J26" s="86"/>
      <c r="K26" s="100">
        <v>0</v>
      </c>
      <c r="L26" s="86">
        <f>K26*L17</f>
        <v>0</v>
      </c>
    </row>
    <row r="27" spans="1:12" x14ac:dyDescent="0.3">
      <c r="A27" s="99" t="s">
        <v>84</v>
      </c>
      <c r="B27" s="100">
        <v>0</v>
      </c>
      <c r="C27" s="86">
        <f>B27*C17</f>
        <v>0</v>
      </c>
      <c r="D27" s="96"/>
      <c r="E27" s="100">
        <v>0</v>
      </c>
      <c r="F27" s="86">
        <f>E27*F17</f>
        <v>0</v>
      </c>
      <c r="G27" s="86"/>
      <c r="H27" s="100">
        <v>0</v>
      </c>
      <c r="I27" s="86">
        <f>H27*I17</f>
        <v>0</v>
      </c>
      <c r="J27" s="96"/>
      <c r="K27" s="100">
        <v>0</v>
      </c>
      <c r="L27" s="86">
        <f>K27*L17</f>
        <v>0</v>
      </c>
    </row>
    <row r="28" spans="1:12" x14ac:dyDescent="0.3">
      <c r="A28" s="99" t="s">
        <v>21</v>
      </c>
      <c r="B28" s="100">
        <v>0</v>
      </c>
      <c r="C28" s="101">
        <f>B28*C17</f>
        <v>0</v>
      </c>
      <c r="D28" s="96"/>
      <c r="E28" s="100">
        <v>0</v>
      </c>
      <c r="F28" s="86">
        <f>E28*F17</f>
        <v>0</v>
      </c>
      <c r="G28" s="86"/>
      <c r="H28" s="100">
        <v>0</v>
      </c>
      <c r="I28" s="86">
        <f>H28*I17</f>
        <v>0</v>
      </c>
      <c r="J28" s="96"/>
      <c r="K28" s="100">
        <v>0</v>
      </c>
      <c r="L28" s="86">
        <f>K28*L17</f>
        <v>0</v>
      </c>
    </row>
    <row r="29" spans="1:12" x14ac:dyDescent="0.3">
      <c r="A29" s="113" t="s">
        <v>22</v>
      </c>
      <c r="B29" s="100">
        <v>0</v>
      </c>
      <c r="C29" s="132">
        <f>B29*C17</f>
        <v>0</v>
      </c>
      <c r="D29" s="77"/>
      <c r="E29" s="100">
        <v>0</v>
      </c>
      <c r="F29" s="101">
        <f>E29*F17</f>
        <v>0</v>
      </c>
      <c r="G29" s="86"/>
      <c r="H29" s="100">
        <v>0</v>
      </c>
      <c r="I29" s="86">
        <f>H29*I17</f>
        <v>0</v>
      </c>
      <c r="J29" s="96"/>
      <c r="K29" s="100">
        <v>0</v>
      </c>
      <c r="L29" s="86">
        <f>K29*L17</f>
        <v>0</v>
      </c>
    </row>
    <row r="30" spans="1:12" x14ac:dyDescent="0.3">
      <c r="A30" s="102" t="s">
        <v>25</v>
      </c>
      <c r="B30" s="129">
        <v>0</v>
      </c>
      <c r="C30" s="131">
        <f>B30*C17</f>
        <v>0</v>
      </c>
      <c r="D30" s="133"/>
      <c r="E30" s="129">
        <v>0</v>
      </c>
      <c r="F30" s="128">
        <f>E30*F17</f>
        <v>0</v>
      </c>
      <c r="G30" s="117"/>
      <c r="H30" s="129">
        <v>0</v>
      </c>
      <c r="I30" s="119">
        <f>H30*I17</f>
        <v>0</v>
      </c>
      <c r="J30" s="96"/>
      <c r="K30" s="129">
        <v>0</v>
      </c>
      <c r="L30" s="119">
        <f>K30*L17</f>
        <v>0</v>
      </c>
    </row>
    <row r="31" spans="1:12" ht="14.5" thickBot="1" x14ac:dyDescent="0.35">
      <c r="A31" s="89"/>
      <c r="B31" s="96">
        <f>SUM(B19:B30)</f>
        <v>0</v>
      </c>
      <c r="C31" s="115">
        <f>C17*B31</f>
        <v>0</v>
      </c>
      <c r="D31" s="96"/>
      <c r="E31" s="96">
        <f>SUM(E19:E30)</f>
        <v>0</v>
      </c>
      <c r="F31" s="115">
        <f>F17*E31</f>
        <v>0</v>
      </c>
      <c r="G31" s="86"/>
      <c r="H31" s="96">
        <f>SUM(H19:H30)</f>
        <v>0</v>
      </c>
      <c r="I31" s="115">
        <f>I17*H31</f>
        <v>0</v>
      </c>
      <c r="J31" s="96"/>
      <c r="K31" s="96">
        <f>SUM(K19:K30)</f>
        <v>0</v>
      </c>
      <c r="L31" s="115">
        <f>L17*K31</f>
        <v>0</v>
      </c>
    </row>
    <row r="32" spans="1:12" ht="14.5" thickTop="1" x14ac:dyDescent="0.3">
      <c r="A32" s="89"/>
      <c r="B32" s="86"/>
      <c r="C32" s="96">
        <f>C17+C31</f>
        <v>1.1705000000000001</v>
      </c>
      <c r="D32" s="96"/>
      <c r="E32" s="86"/>
      <c r="F32" s="96">
        <f>F17+F31</f>
        <v>1.1705000000000001</v>
      </c>
      <c r="G32" s="86"/>
      <c r="H32" s="86"/>
      <c r="I32" s="96">
        <f>I17+I31</f>
        <v>1.1705000000000001</v>
      </c>
      <c r="J32" s="96"/>
      <c r="K32" s="86"/>
      <c r="L32" s="96">
        <f>L17+L31</f>
        <v>1.1705000000000001</v>
      </c>
    </row>
    <row r="33" spans="1:12" x14ac:dyDescent="0.3">
      <c r="A33" s="84" t="s">
        <v>23</v>
      </c>
      <c r="B33" s="86"/>
      <c r="C33" s="86"/>
      <c r="D33" s="86"/>
      <c r="E33" s="86"/>
      <c r="F33" s="86"/>
      <c r="G33" s="86"/>
      <c r="H33" s="86"/>
      <c r="I33" s="86"/>
      <c r="J33" s="86"/>
      <c r="K33" s="86"/>
      <c r="L33" s="86"/>
    </row>
    <row r="34" spans="1:12" x14ac:dyDescent="0.3">
      <c r="A34" s="102" t="s">
        <v>25</v>
      </c>
      <c r="B34" s="100">
        <v>0</v>
      </c>
      <c r="C34" s="86">
        <f>B34*C32</f>
        <v>0</v>
      </c>
      <c r="D34" s="86"/>
      <c r="E34" s="100">
        <v>0</v>
      </c>
      <c r="F34" s="86">
        <f>E34*F32</f>
        <v>0</v>
      </c>
      <c r="G34" s="86"/>
      <c r="H34" s="100">
        <v>0</v>
      </c>
      <c r="I34" s="86">
        <f>H34*I32</f>
        <v>0</v>
      </c>
      <c r="J34" s="86"/>
      <c r="K34" s="100">
        <v>0</v>
      </c>
      <c r="L34" s="86">
        <f>K34*L32</f>
        <v>0</v>
      </c>
    </row>
    <row r="35" spans="1:12" x14ac:dyDescent="0.3">
      <c r="A35" s="102" t="s">
        <v>25</v>
      </c>
      <c r="B35" s="100">
        <v>0</v>
      </c>
      <c r="C35" s="86">
        <f>B35*C32</f>
        <v>0</v>
      </c>
      <c r="D35" s="86"/>
      <c r="E35" s="100">
        <v>0</v>
      </c>
      <c r="F35" s="86">
        <f>E35*F32</f>
        <v>0</v>
      </c>
      <c r="G35" s="86"/>
      <c r="H35" s="100">
        <v>0</v>
      </c>
      <c r="I35" s="86">
        <f>H35*I32</f>
        <v>0</v>
      </c>
      <c r="J35" s="86"/>
      <c r="K35" s="100">
        <v>0</v>
      </c>
      <c r="L35" s="86">
        <f>K35*L32</f>
        <v>0</v>
      </c>
    </row>
    <row r="36" spans="1:12" x14ac:dyDescent="0.3">
      <c r="A36" s="102" t="s">
        <v>25</v>
      </c>
      <c r="B36" s="100">
        <v>0</v>
      </c>
      <c r="C36" s="86">
        <f>B36*C32</f>
        <v>0</v>
      </c>
      <c r="D36" s="86"/>
      <c r="E36" s="100">
        <v>0</v>
      </c>
      <c r="F36" s="86">
        <f>E36*F32</f>
        <v>0</v>
      </c>
      <c r="G36" s="86"/>
      <c r="H36" s="100">
        <v>0</v>
      </c>
      <c r="I36" s="86">
        <f>H36*I32</f>
        <v>0</v>
      </c>
      <c r="J36" s="86"/>
      <c r="K36" s="100">
        <v>0</v>
      </c>
      <c r="L36" s="86">
        <f>K36*L32</f>
        <v>0</v>
      </c>
    </row>
    <row r="37" spans="1:12" x14ac:dyDescent="0.3">
      <c r="A37" s="102" t="s">
        <v>25</v>
      </c>
      <c r="B37" s="129">
        <v>0</v>
      </c>
      <c r="C37" s="119">
        <f>B37*C32</f>
        <v>0</v>
      </c>
      <c r="D37" s="86"/>
      <c r="E37" s="129">
        <v>0</v>
      </c>
      <c r="F37" s="119">
        <f>E37*F32</f>
        <v>0</v>
      </c>
      <c r="G37" s="86"/>
      <c r="H37" s="129">
        <v>0</v>
      </c>
      <c r="I37" s="119">
        <f>H37*I32</f>
        <v>0</v>
      </c>
      <c r="J37" s="86"/>
      <c r="K37" s="129">
        <v>0</v>
      </c>
      <c r="L37" s="119">
        <f>K37*L32</f>
        <v>0</v>
      </c>
    </row>
    <row r="38" spans="1:12" ht="14.5" thickBot="1" x14ac:dyDescent="0.35">
      <c r="A38" s="89"/>
      <c r="B38" s="96">
        <f>SUM(B34:B37)</f>
        <v>0</v>
      </c>
      <c r="C38" s="115">
        <f>C32*B38</f>
        <v>0</v>
      </c>
      <c r="D38" s="86"/>
      <c r="E38" s="96">
        <f>SUM(E34:E37)</f>
        <v>0</v>
      </c>
      <c r="F38" s="115">
        <f>F32*E38</f>
        <v>0</v>
      </c>
      <c r="G38" s="86"/>
      <c r="H38" s="96">
        <f>SUM(H34:H37)</f>
        <v>0</v>
      </c>
      <c r="I38" s="115">
        <f>I32*H38</f>
        <v>0</v>
      </c>
      <c r="J38" s="86"/>
      <c r="K38" s="96">
        <f>SUM(K34:K37)</f>
        <v>0</v>
      </c>
      <c r="L38" s="115">
        <f>L32*K38</f>
        <v>0</v>
      </c>
    </row>
    <row r="39" spans="1:12" ht="14.5" thickTop="1" x14ac:dyDescent="0.3">
      <c r="A39" s="107" t="s">
        <v>98</v>
      </c>
      <c r="B39" s="86"/>
      <c r="C39" s="120">
        <f>C32+C38</f>
        <v>1.1705000000000001</v>
      </c>
      <c r="D39" s="108"/>
      <c r="E39" s="108"/>
      <c r="F39" s="109">
        <f>F32+F38</f>
        <v>1.1705000000000001</v>
      </c>
      <c r="G39" s="108"/>
      <c r="H39" s="108"/>
      <c r="I39" s="109">
        <f>I32+I38</f>
        <v>1.1705000000000001</v>
      </c>
      <c r="J39" s="108"/>
      <c r="K39" s="108"/>
      <c r="L39" s="109">
        <f>L32+L38</f>
        <v>1.1705000000000001</v>
      </c>
    </row>
    <row r="40" spans="1:12" x14ac:dyDescent="0.3">
      <c r="A40" s="28" t="s">
        <v>26</v>
      </c>
    </row>
    <row r="41" spans="1:12" ht="31" customHeight="1" x14ac:dyDescent="0.3">
      <c r="A41" s="152" t="s">
        <v>118</v>
      </c>
      <c r="B41" s="153"/>
      <c r="C41" s="153"/>
      <c r="D41" s="153"/>
      <c r="E41" s="153"/>
      <c r="F41" s="153"/>
      <c r="G41" s="153"/>
      <c r="H41" s="153"/>
      <c r="I41" s="153"/>
      <c r="J41" s="153"/>
      <c r="K41" s="153"/>
      <c r="L41" s="153"/>
    </row>
    <row r="42" spans="1:12" ht="37.4" customHeight="1" x14ac:dyDescent="0.3">
      <c r="A42" s="152" t="s">
        <v>86</v>
      </c>
      <c r="B42" s="170"/>
      <c r="C42" s="170"/>
      <c r="D42" s="170"/>
      <c r="E42" s="170"/>
      <c r="F42" s="170"/>
      <c r="G42" s="170"/>
      <c r="H42" s="170"/>
      <c r="I42" s="170"/>
      <c r="J42" s="170"/>
      <c r="K42" s="170"/>
      <c r="L42" s="170"/>
    </row>
    <row r="43" spans="1:12" ht="6.5" customHeight="1" x14ac:dyDescent="0.3">
      <c r="A43" s="170"/>
      <c r="B43" s="170"/>
      <c r="C43" s="170"/>
      <c r="D43" s="170"/>
      <c r="E43" s="170"/>
      <c r="F43" s="170"/>
      <c r="G43" s="170"/>
      <c r="H43" s="170"/>
      <c r="I43" s="170"/>
      <c r="J43" s="170"/>
      <c r="K43" s="170"/>
      <c r="L43" s="170"/>
    </row>
    <row r="44" spans="1:12" ht="5" customHeight="1" x14ac:dyDescent="0.3">
      <c r="A44" s="170"/>
      <c r="B44" s="170"/>
      <c r="C44" s="170"/>
      <c r="D44" s="170"/>
      <c r="E44" s="170"/>
      <c r="F44" s="170"/>
      <c r="G44" s="170"/>
      <c r="H44" s="170"/>
      <c r="I44" s="170"/>
      <c r="J44" s="170"/>
      <c r="K44" s="170"/>
      <c r="L44" s="170"/>
    </row>
    <row r="45" spans="1:12" ht="13.5" customHeight="1" x14ac:dyDescent="0.3">
      <c r="A45" s="156" t="s">
        <v>61</v>
      </c>
      <c r="B45" s="157"/>
      <c r="C45" s="157"/>
      <c r="D45" s="157"/>
      <c r="E45" s="157"/>
      <c r="F45" s="157"/>
      <c r="G45" s="157"/>
      <c r="H45" s="157"/>
      <c r="I45" s="157"/>
      <c r="J45" s="157"/>
      <c r="K45" s="157"/>
      <c r="L45" s="157"/>
    </row>
    <row r="46" spans="1:12" x14ac:dyDescent="0.3">
      <c r="A46" s="156" t="s">
        <v>87</v>
      </c>
      <c r="B46" s="157"/>
      <c r="C46" s="157"/>
      <c r="D46" s="157"/>
      <c r="E46" s="157"/>
      <c r="F46" s="157"/>
      <c r="G46" s="157"/>
      <c r="H46" s="157"/>
      <c r="I46" s="157"/>
      <c r="J46" s="157"/>
      <c r="K46" s="157"/>
      <c r="L46" s="157"/>
    </row>
  </sheetData>
  <sheetProtection algorithmName="SHA-512" hashValue="Mmb7WciTQ6GnDiV2zUtDcmL0lpGD6SX4NBg0Zol4Vc14sKqvvpPPYIrgtH995gfIFbst23cTKZoyJ1ZsOZzo1Q==" saltValue="9isJPDrzk2oOyRj1CnkeiA==" spinCount="100000" sheet="1" objects="1" scenarios="1"/>
  <mergeCells count="11">
    <mergeCell ref="A46:L46"/>
    <mergeCell ref="A41:L41"/>
    <mergeCell ref="A42:L44"/>
    <mergeCell ref="A45:L45"/>
    <mergeCell ref="B1:L1"/>
    <mergeCell ref="B2:F2"/>
    <mergeCell ref="H2:L2"/>
    <mergeCell ref="B4:C5"/>
    <mergeCell ref="E4:F5"/>
    <mergeCell ref="H4:I5"/>
    <mergeCell ref="K4:L5"/>
  </mergeCells>
  <conditionalFormatting sqref="B8">
    <cfRule type="cellIs" dxfId="31" priority="19" operator="greaterThan">
      <formula>0</formula>
    </cfRule>
  </conditionalFormatting>
  <conditionalFormatting sqref="B11:B13">
    <cfRule type="cellIs" dxfId="30" priority="18" operator="greaterThan">
      <formula>0</formula>
    </cfRule>
  </conditionalFormatting>
  <conditionalFormatting sqref="B19:B30">
    <cfRule type="cellIs" dxfId="29" priority="1" operator="greaterThan">
      <formula>0</formula>
    </cfRule>
  </conditionalFormatting>
  <conditionalFormatting sqref="B34:B37">
    <cfRule type="cellIs" dxfId="28" priority="17" operator="greaterThan">
      <formula>0</formula>
    </cfRule>
  </conditionalFormatting>
  <conditionalFormatting sqref="E8">
    <cfRule type="cellIs" dxfId="27" priority="16" operator="greaterThan">
      <formula>0</formula>
    </cfRule>
  </conditionalFormatting>
  <conditionalFormatting sqref="E11:E13">
    <cfRule type="cellIs" dxfId="26" priority="15" operator="greaterThan">
      <formula>0</formula>
    </cfRule>
  </conditionalFormatting>
  <conditionalFormatting sqref="E19:E30">
    <cfRule type="cellIs" dxfId="25" priority="2" operator="greaterThan">
      <formula>0</formula>
    </cfRule>
  </conditionalFormatting>
  <conditionalFormatting sqref="E34:E37">
    <cfRule type="cellIs" dxfId="24" priority="14" operator="greaterThan">
      <formula>0</formula>
    </cfRule>
  </conditionalFormatting>
  <conditionalFormatting sqref="H8">
    <cfRule type="cellIs" dxfId="23" priority="13" operator="greaterThan">
      <formula>0</formula>
    </cfRule>
  </conditionalFormatting>
  <conditionalFormatting sqref="H11:H13">
    <cfRule type="cellIs" dxfId="22" priority="9" operator="greaterThan">
      <formula>0</formula>
    </cfRule>
  </conditionalFormatting>
  <conditionalFormatting sqref="H19:H30">
    <cfRule type="cellIs" dxfId="21" priority="5" operator="greaterThan">
      <formula>0</formula>
    </cfRule>
  </conditionalFormatting>
  <conditionalFormatting sqref="H34:H37">
    <cfRule type="cellIs" dxfId="20" priority="12" operator="greaterThan">
      <formula>0</formula>
    </cfRule>
  </conditionalFormatting>
  <conditionalFormatting sqref="K8">
    <cfRule type="cellIs" dxfId="19" priority="11" operator="greaterThan">
      <formula>0</formula>
    </cfRule>
  </conditionalFormatting>
  <conditionalFormatting sqref="K11:K13">
    <cfRule type="cellIs" dxfId="18" priority="8" operator="greaterThan">
      <formula>0</formula>
    </cfRule>
  </conditionalFormatting>
  <conditionalFormatting sqref="K19:K30">
    <cfRule type="cellIs" dxfId="17" priority="4" operator="greaterThan">
      <formula>0</formula>
    </cfRule>
  </conditionalFormatting>
  <conditionalFormatting sqref="K34:K37">
    <cfRule type="cellIs" dxfId="16" priority="10" operator="greaterThan">
      <formula>0</formula>
    </cfRule>
  </conditionalFormatting>
  <pageMargins left="0.7" right="0.7" top="1.0259374999999999" bottom="0.75" header="0.3" footer="0.3"/>
  <pageSetup paperSize="9" scale="64" orientation="landscape" horizontalDpi="4294967293" r:id="rId1"/>
  <headerFooter>
    <oddHeader>&amp;L&amp;"Arial,Vet"&amp;F&amp;R&amp;G</oddHeader>
    <oddFooter>&amp;L&amp;"Verdana,Standaard"&amp;8&amp;A&amp;C&amp;8 ROK Flexibele Arbeidskrachten uitzenden en payroll - Z24 178754        &amp;R&amp;"Verdana,Standaard"&amp;8©Nova Vista Human Capital</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47"/>
  <sheetViews>
    <sheetView view="pageLayout" topLeftCell="A33" zoomScaleNormal="100" workbookViewId="0">
      <selection activeCell="B40" sqref="B40"/>
    </sheetView>
  </sheetViews>
  <sheetFormatPr defaultColWidth="10.54296875" defaultRowHeight="14" x14ac:dyDescent="0.3"/>
  <cols>
    <col min="1" max="1" width="42.81640625" style="79" bestFit="1" customWidth="1"/>
    <col min="2" max="2" width="10.54296875" style="79"/>
    <col min="3" max="3" width="11.453125" style="79" bestFit="1" customWidth="1"/>
    <col min="4" max="16384" width="10.54296875" style="79"/>
  </cols>
  <sheetData>
    <row r="1" spans="1:12" s="74" customFormat="1" x14ac:dyDescent="0.3">
      <c r="A1" s="73" t="s">
        <v>0</v>
      </c>
      <c r="B1" s="164" t="s">
        <v>9</v>
      </c>
      <c r="C1" s="165"/>
      <c r="D1" s="165"/>
      <c r="E1" s="165"/>
      <c r="F1" s="165"/>
      <c r="G1" s="165"/>
      <c r="H1" s="165"/>
      <c r="I1" s="165"/>
      <c r="J1" s="165"/>
      <c r="K1" s="165"/>
      <c r="L1" s="168"/>
    </row>
    <row r="2" spans="1:12" x14ac:dyDescent="0.3">
      <c r="B2" s="169" t="s">
        <v>28</v>
      </c>
      <c r="C2" s="169"/>
      <c r="D2" s="169"/>
      <c r="E2" s="169"/>
      <c r="F2" s="169"/>
      <c r="H2" s="169" t="s">
        <v>29</v>
      </c>
      <c r="I2" s="169"/>
      <c r="J2" s="169"/>
      <c r="K2" s="169"/>
      <c r="L2" s="169"/>
    </row>
    <row r="3" spans="1:12" x14ac:dyDescent="0.3">
      <c r="A3" s="75"/>
      <c r="B3" s="78"/>
      <c r="C3" s="78"/>
      <c r="D3" s="76"/>
      <c r="E3" s="78"/>
      <c r="F3" s="78"/>
      <c r="G3" s="117"/>
      <c r="H3" s="78"/>
      <c r="I3" s="78"/>
      <c r="J3" s="76"/>
      <c r="K3" s="78"/>
      <c r="L3" s="78"/>
    </row>
    <row r="4" spans="1:12" ht="23.15" customHeight="1" x14ac:dyDescent="0.3">
      <c r="B4" s="160" t="s">
        <v>80</v>
      </c>
      <c r="C4" s="161"/>
      <c r="E4" s="160" t="s">
        <v>99</v>
      </c>
      <c r="F4" s="161"/>
      <c r="G4" s="86"/>
      <c r="H4" s="160" t="s">
        <v>82</v>
      </c>
      <c r="I4" s="161"/>
      <c r="K4" s="160" t="s">
        <v>100</v>
      </c>
      <c r="L4" s="161"/>
    </row>
    <row r="5" spans="1:12" ht="24.65" customHeight="1" x14ac:dyDescent="0.3">
      <c r="B5" s="162"/>
      <c r="C5" s="163"/>
      <c r="D5" s="83"/>
      <c r="E5" s="162"/>
      <c r="F5" s="163"/>
      <c r="G5" s="86"/>
      <c r="H5" s="162"/>
      <c r="I5" s="163"/>
      <c r="J5" s="83"/>
      <c r="K5" s="162"/>
      <c r="L5" s="163"/>
    </row>
    <row r="6" spans="1:12" x14ac:dyDescent="0.3">
      <c r="A6" s="84" t="s">
        <v>10</v>
      </c>
      <c r="B6" s="87"/>
      <c r="C6" s="88"/>
      <c r="D6" s="85"/>
      <c r="E6" s="87"/>
      <c r="F6" s="88"/>
      <c r="G6" s="86"/>
      <c r="H6" s="87"/>
      <c r="I6" s="88"/>
      <c r="J6" s="85"/>
      <c r="K6" s="87"/>
      <c r="L6" s="88"/>
    </row>
    <row r="7" spans="1:12" x14ac:dyDescent="0.3">
      <c r="A7" s="89" t="s">
        <v>11</v>
      </c>
      <c r="B7" s="126">
        <v>1</v>
      </c>
      <c r="C7" s="90">
        <f>B7</f>
        <v>1</v>
      </c>
      <c r="D7" s="90"/>
      <c r="E7" s="126">
        <v>1</v>
      </c>
      <c r="F7" s="90">
        <f>E7</f>
        <v>1</v>
      </c>
      <c r="G7" s="86"/>
      <c r="H7" s="126">
        <v>1</v>
      </c>
      <c r="I7" s="90">
        <f>H7</f>
        <v>1</v>
      </c>
      <c r="J7" s="90"/>
      <c r="K7" s="126">
        <v>1</v>
      </c>
      <c r="L7" s="90">
        <f>K7</f>
        <v>1</v>
      </c>
    </row>
    <row r="8" spans="1:12" ht="14.5" thickBot="1" x14ac:dyDescent="0.35">
      <c r="A8" s="89"/>
      <c r="B8" s="106">
        <v>0</v>
      </c>
      <c r="C8" s="98">
        <f>B8</f>
        <v>0</v>
      </c>
      <c r="D8" s="86"/>
      <c r="E8" s="106">
        <v>0</v>
      </c>
      <c r="F8" s="98">
        <f>E8</f>
        <v>0</v>
      </c>
      <c r="G8" s="86"/>
      <c r="H8" s="106">
        <v>0</v>
      </c>
      <c r="I8" s="98">
        <f>H8</f>
        <v>0</v>
      </c>
      <c r="J8" s="86"/>
      <c r="K8" s="106">
        <v>0</v>
      </c>
      <c r="L8" s="98">
        <f>K8</f>
        <v>0</v>
      </c>
    </row>
    <row r="9" spans="1:12" ht="14.5" thickTop="1" x14ac:dyDescent="0.3">
      <c r="A9" s="89"/>
      <c r="B9" s="93"/>
      <c r="C9" s="96">
        <f>SUM(C7:C8)</f>
        <v>1</v>
      </c>
      <c r="D9" s="86"/>
      <c r="E9" s="93"/>
      <c r="F9" s="96">
        <f>SUM(F7:F8)</f>
        <v>1</v>
      </c>
      <c r="G9" s="86"/>
      <c r="H9" s="93"/>
      <c r="I9" s="96">
        <f>SUM(I7:I8)</f>
        <v>1</v>
      </c>
      <c r="J9" s="86"/>
      <c r="K9" s="93"/>
      <c r="L9" s="96">
        <f>SUM(L7:L8)</f>
        <v>1</v>
      </c>
    </row>
    <row r="10" spans="1:12" x14ac:dyDescent="0.3">
      <c r="A10" s="84" t="s">
        <v>12</v>
      </c>
      <c r="B10" s="93"/>
      <c r="C10" s="86"/>
      <c r="D10" s="86"/>
      <c r="E10" s="93"/>
      <c r="F10" s="86"/>
      <c r="G10" s="86"/>
      <c r="H10" s="93"/>
      <c r="I10" s="86"/>
      <c r="J10" s="86"/>
      <c r="K10" s="93"/>
      <c r="L10" s="86"/>
    </row>
    <row r="11" spans="1:12" x14ac:dyDescent="0.3">
      <c r="A11" s="89" t="s">
        <v>13</v>
      </c>
      <c r="B11" s="100">
        <v>0</v>
      </c>
      <c r="C11" s="86">
        <f>B11*C9</f>
        <v>0</v>
      </c>
      <c r="D11" s="86"/>
      <c r="E11" s="100">
        <v>0</v>
      </c>
      <c r="F11" s="86">
        <f>E11*F9</f>
        <v>0</v>
      </c>
      <c r="G11" s="86"/>
      <c r="H11" s="100">
        <v>0</v>
      </c>
      <c r="I11" s="86">
        <f>H11*I9</f>
        <v>0</v>
      </c>
      <c r="J11" s="86"/>
      <c r="K11" s="100">
        <v>0</v>
      </c>
      <c r="L11" s="86">
        <f>K11*L9</f>
        <v>0</v>
      </c>
    </row>
    <row r="12" spans="1:12" x14ac:dyDescent="0.3">
      <c r="A12" s="89" t="s">
        <v>14</v>
      </c>
      <c r="B12" s="100">
        <v>0</v>
      </c>
      <c r="C12" s="86">
        <f>B12*C9</f>
        <v>0</v>
      </c>
      <c r="D12" s="96"/>
      <c r="E12" s="100">
        <v>0</v>
      </c>
      <c r="F12" s="86">
        <f>E12*F9</f>
        <v>0</v>
      </c>
      <c r="G12" s="86"/>
      <c r="H12" s="100">
        <v>0</v>
      </c>
      <c r="I12" s="86">
        <f>H12*I9</f>
        <v>0</v>
      </c>
      <c r="J12" s="96"/>
      <c r="K12" s="100">
        <v>0</v>
      </c>
      <c r="L12" s="86">
        <f>K12*L9</f>
        <v>0</v>
      </c>
    </row>
    <row r="13" spans="1:12" x14ac:dyDescent="0.3">
      <c r="A13" s="89" t="s">
        <v>15</v>
      </c>
      <c r="B13" s="129">
        <v>0</v>
      </c>
      <c r="C13" s="119">
        <f>B13*C9</f>
        <v>0</v>
      </c>
      <c r="D13" s="96"/>
      <c r="E13" s="129">
        <v>0</v>
      </c>
      <c r="F13" s="119">
        <f>E13*F9</f>
        <v>0</v>
      </c>
      <c r="G13" s="86"/>
      <c r="H13" s="129">
        <v>0</v>
      </c>
      <c r="I13" s="119">
        <f>H13*I9</f>
        <v>0</v>
      </c>
      <c r="J13" s="96"/>
      <c r="K13" s="129">
        <v>0</v>
      </c>
      <c r="L13" s="119">
        <f>K13*L9</f>
        <v>0</v>
      </c>
    </row>
    <row r="14" spans="1:12" ht="14.5" thickBot="1" x14ac:dyDescent="0.35">
      <c r="A14" s="89"/>
      <c r="B14" s="111">
        <f>SUM(B11:B13)</f>
        <v>0</v>
      </c>
      <c r="C14" s="115">
        <f>SUM(C11:C13)</f>
        <v>0</v>
      </c>
      <c r="D14" s="96"/>
      <c r="E14" s="111">
        <f>SUM(E11:E13)</f>
        <v>0</v>
      </c>
      <c r="F14" s="115">
        <f>F9*E14</f>
        <v>0</v>
      </c>
      <c r="G14" s="86"/>
      <c r="H14" s="111">
        <f>SUM(H11:H13)</f>
        <v>0</v>
      </c>
      <c r="I14" s="115">
        <f>I9*H14</f>
        <v>0</v>
      </c>
      <c r="J14" s="96"/>
      <c r="K14" s="111">
        <f>SUM(K11:K13)</f>
        <v>0</v>
      </c>
      <c r="L14" s="115">
        <f>L9*K14</f>
        <v>0</v>
      </c>
    </row>
    <row r="15" spans="1:12" ht="14.5" thickTop="1" x14ac:dyDescent="0.3">
      <c r="A15" s="89"/>
      <c r="B15" s="112"/>
      <c r="C15" s="96">
        <f>C9+C14</f>
        <v>1</v>
      </c>
      <c r="D15" s="96"/>
      <c r="E15" s="112"/>
      <c r="F15" s="96">
        <f>F9+F14</f>
        <v>1</v>
      </c>
      <c r="G15" s="86"/>
      <c r="H15" s="112"/>
      <c r="I15" s="96">
        <f>I9+I14</f>
        <v>1</v>
      </c>
      <c r="J15" s="96"/>
      <c r="K15" s="112"/>
      <c r="L15" s="96">
        <f>L9+L14</f>
        <v>1</v>
      </c>
    </row>
    <row r="16" spans="1:12" ht="42.5" thickBot="1" x14ac:dyDescent="0.35">
      <c r="A16" s="84" t="s">
        <v>106</v>
      </c>
      <c r="B16" s="93">
        <v>0.17050000000000001</v>
      </c>
      <c r="C16" s="118">
        <f>C15*B16</f>
        <v>0.17050000000000001</v>
      </c>
      <c r="D16" s="96"/>
      <c r="E16" s="93">
        <v>0.17050000000000001</v>
      </c>
      <c r="F16" s="98">
        <f>F15*E16</f>
        <v>0.17050000000000001</v>
      </c>
      <c r="G16" s="86"/>
      <c r="H16" s="93">
        <v>0.17050000000000001</v>
      </c>
      <c r="I16" s="98">
        <f>I15*H16</f>
        <v>0.17050000000000001</v>
      </c>
      <c r="J16" s="96"/>
      <c r="K16" s="93">
        <v>0.17050000000000001</v>
      </c>
      <c r="L16" s="98">
        <f>L15*K16</f>
        <v>0.17050000000000001</v>
      </c>
    </row>
    <row r="17" spans="1:12" ht="14.5" thickTop="1" x14ac:dyDescent="0.3">
      <c r="A17" s="85"/>
      <c r="B17" s="96"/>
      <c r="C17" s="96">
        <f>SUM(C15:C16)</f>
        <v>1.1705000000000001</v>
      </c>
      <c r="D17" s="96"/>
      <c r="E17" s="96"/>
      <c r="F17" s="96">
        <f>SUM(F15:F16)</f>
        <v>1.1705000000000001</v>
      </c>
      <c r="G17" s="86"/>
      <c r="H17" s="96"/>
      <c r="I17" s="96">
        <f>SUM(I15:I16)</f>
        <v>1.1705000000000001</v>
      </c>
      <c r="J17" s="96"/>
      <c r="K17" s="96"/>
      <c r="L17" s="96">
        <f>SUM(L15:L16)</f>
        <v>1.1705000000000001</v>
      </c>
    </row>
    <row r="18" spans="1:12" x14ac:dyDescent="0.3">
      <c r="A18" s="84" t="s">
        <v>16</v>
      </c>
      <c r="B18" s="86"/>
      <c r="C18" s="86"/>
      <c r="D18" s="86"/>
      <c r="E18" s="86"/>
      <c r="F18" s="86"/>
      <c r="G18" s="86"/>
      <c r="H18" s="86"/>
      <c r="I18" s="86"/>
      <c r="J18" s="86"/>
      <c r="K18" s="86"/>
      <c r="L18" s="86"/>
    </row>
    <row r="19" spans="1:12" x14ac:dyDescent="0.3">
      <c r="A19" s="113" t="s">
        <v>17</v>
      </c>
      <c r="B19" s="100">
        <v>0</v>
      </c>
      <c r="C19" s="86">
        <f>B19*C17</f>
        <v>0</v>
      </c>
      <c r="D19" s="86"/>
      <c r="E19" s="100">
        <v>0</v>
      </c>
      <c r="F19" s="86">
        <f>E19*F17</f>
        <v>0</v>
      </c>
      <c r="G19" s="86"/>
      <c r="H19" s="100">
        <v>0</v>
      </c>
      <c r="I19" s="86">
        <f>H19*I17</f>
        <v>0</v>
      </c>
      <c r="J19" s="86"/>
      <c r="K19" s="100">
        <v>0</v>
      </c>
      <c r="L19" s="86">
        <f>K19*L17</f>
        <v>0</v>
      </c>
    </row>
    <row r="20" spans="1:12" ht="20" customHeight="1" x14ac:dyDescent="0.3">
      <c r="A20" s="113" t="s">
        <v>18</v>
      </c>
      <c r="B20" s="100">
        <v>0</v>
      </c>
      <c r="C20" s="86">
        <f>B20*C17</f>
        <v>0</v>
      </c>
      <c r="D20" s="86"/>
      <c r="E20" s="100">
        <v>0</v>
      </c>
      <c r="F20" s="86">
        <f>E20*F17</f>
        <v>0</v>
      </c>
      <c r="G20" s="86"/>
      <c r="H20" s="100">
        <v>0</v>
      </c>
      <c r="I20" s="86">
        <f>H20*I17</f>
        <v>0</v>
      </c>
      <c r="J20" s="86"/>
      <c r="K20" s="100">
        <v>0</v>
      </c>
      <c r="L20" s="86">
        <f>K20*L17</f>
        <v>0</v>
      </c>
    </row>
    <row r="21" spans="1:12" x14ac:dyDescent="0.3">
      <c r="A21" s="113" t="s">
        <v>83</v>
      </c>
      <c r="B21" s="100">
        <v>0</v>
      </c>
      <c r="C21" s="86">
        <f>B21*C17</f>
        <v>0</v>
      </c>
      <c r="D21" s="86"/>
      <c r="E21" s="100">
        <v>0</v>
      </c>
      <c r="F21" s="86">
        <f>E21*F17</f>
        <v>0</v>
      </c>
      <c r="G21" s="86"/>
      <c r="H21" s="100">
        <v>0</v>
      </c>
      <c r="I21" s="86">
        <f>H21*I17</f>
        <v>0</v>
      </c>
      <c r="J21" s="86"/>
      <c r="K21" s="100">
        <v>0</v>
      </c>
      <c r="L21" s="86">
        <f>K21*L17</f>
        <v>0</v>
      </c>
    </row>
    <row r="22" spans="1:12" x14ac:dyDescent="0.3">
      <c r="A22" s="113" t="s">
        <v>59</v>
      </c>
      <c r="B22" s="100">
        <v>0</v>
      </c>
      <c r="C22" s="86">
        <f>B22*C17</f>
        <v>0</v>
      </c>
      <c r="D22" s="86"/>
      <c r="E22" s="100">
        <v>0</v>
      </c>
      <c r="F22" s="86">
        <f>E22*F17</f>
        <v>0</v>
      </c>
      <c r="G22" s="86"/>
      <c r="H22" s="100">
        <v>0</v>
      </c>
      <c r="I22" s="86">
        <f>H22*I17</f>
        <v>0</v>
      </c>
      <c r="J22" s="86"/>
      <c r="K22" s="100">
        <v>0</v>
      </c>
      <c r="L22" s="86">
        <f>K22*L17</f>
        <v>0</v>
      </c>
    </row>
    <row r="23" spans="1:12" x14ac:dyDescent="0.3">
      <c r="A23" s="99" t="s">
        <v>19</v>
      </c>
      <c r="B23" s="100">
        <v>0</v>
      </c>
      <c r="C23" s="86">
        <f>B23*C17</f>
        <v>0</v>
      </c>
      <c r="D23" s="86"/>
      <c r="E23" s="100">
        <v>0</v>
      </c>
      <c r="F23" s="86">
        <f>E23*F17</f>
        <v>0</v>
      </c>
      <c r="G23" s="86"/>
      <c r="H23" s="100">
        <v>0</v>
      </c>
      <c r="I23" s="86">
        <f>H23*I17</f>
        <v>0</v>
      </c>
      <c r="J23" s="86"/>
      <c r="K23" s="100">
        <v>0</v>
      </c>
      <c r="L23" s="86">
        <f>K23*L17</f>
        <v>0</v>
      </c>
    </row>
    <row r="24" spans="1:12" x14ac:dyDescent="0.3">
      <c r="A24" s="113" t="s">
        <v>20</v>
      </c>
      <c r="B24" s="100">
        <v>0</v>
      </c>
      <c r="C24" s="86">
        <f>B24*C17</f>
        <v>0</v>
      </c>
      <c r="D24" s="96"/>
      <c r="E24" s="100">
        <v>0</v>
      </c>
      <c r="F24" s="86">
        <f>E24*F17</f>
        <v>0</v>
      </c>
      <c r="G24" s="86"/>
      <c r="H24" s="100">
        <v>0</v>
      </c>
      <c r="I24" s="86">
        <f>H24*I17</f>
        <v>0</v>
      </c>
      <c r="J24" s="96"/>
      <c r="K24" s="100">
        <v>0</v>
      </c>
      <c r="L24" s="86">
        <f>K24*L17</f>
        <v>0</v>
      </c>
    </row>
    <row r="25" spans="1:12" x14ac:dyDescent="0.3">
      <c r="A25" s="113" t="s">
        <v>30</v>
      </c>
      <c r="B25" s="100">
        <v>0</v>
      </c>
      <c r="C25" s="86">
        <f>B25*C17</f>
        <v>0</v>
      </c>
      <c r="D25" s="96"/>
      <c r="E25" s="100">
        <v>0</v>
      </c>
      <c r="F25" s="86">
        <f>E25*F17</f>
        <v>0</v>
      </c>
      <c r="G25" s="86"/>
      <c r="H25" s="100">
        <v>0</v>
      </c>
      <c r="I25" s="86">
        <f>H25*I17</f>
        <v>0</v>
      </c>
      <c r="J25" s="96"/>
      <c r="K25" s="100">
        <v>0</v>
      </c>
      <c r="L25" s="86">
        <f>K25*L17</f>
        <v>0</v>
      </c>
    </row>
    <row r="26" spans="1:12" x14ac:dyDescent="0.3">
      <c r="A26" s="113" t="s">
        <v>24</v>
      </c>
      <c r="B26" s="100">
        <v>0</v>
      </c>
      <c r="C26" s="86">
        <f>B26*C17</f>
        <v>0</v>
      </c>
      <c r="D26" s="86"/>
      <c r="E26" s="100">
        <v>0</v>
      </c>
      <c r="F26" s="86">
        <f>E26*F17</f>
        <v>0</v>
      </c>
      <c r="G26" s="86"/>
      <c r="H26" s="100">
        <v>0</v>
      </c>
      <c r="I26" s="86">
        <f>H26*I17</f>
        <v>0</v>
      </c>
      <c r="J26" s="86"/>
      <c r="K26" s="100">
        <v>0</v>
      </c>
      <c r="L26" s="86">
        <f>K26*L17</f>
        <v>0</v>
      </c>
    </row>
    <row r="27" spans="1:12" x14ac:dyDescent="0.3">
      <c r="A27" s="99" t="s">
        <v>84</v>
      </c>
      <c r="B27" s="100">
        <v>0</v>
      </c>
      <c r="C27" s="86">
        <f>B27*C17</f>
        <v>0</v>
      </c>
      <c r="D27" s="96"/>
      <c r="E27" s="100">
        <v>0</v>
      </c>
      <c r="F27" s="86">
        <f>E27*F17</f>
        <v>0</v>
      </c>
      <c r="G27" s="86"/>
      <c r="H27" s="100">
        <v>0</v>
      </c>
      <c r="I27" s="86">
        <f>H27*I17</f>
        <v>0</v>
      </c>
      <c r="J27" s="96"/>
      <c r="K27" s="100">
        <v>0</v>
      </c>
      <c r="L27" s="86">
        <f>K27*L17</f>
        <v>0</v>
      </c>
    </row>
    <row r="28" spans="1:12" x14ac:dyDescent="0.3">
      <c r="A28" s="99" t="s">
        <v>21</v>
      </c>
      <c r="B28" s="100">
        <v>0</v>
      </c>
      <c r="C28" s="101">
        <f>B28*C17</f>
        <v>0</v>
      </c>
      <c r="D28" s="96"/>
      <c r="E28" s="100">
        <v>0</v>
      </c>
      <c r="F28" s="86">
        <f>E28*F17</f>
        <v>0</v>
      </c>
      <c r="G28" s="86"/>
      <c r="H28" s="100">
        <v>0</v>
      </c>
      <c r="I28" s="86">
        <f>H28*I17</f>
        <v>0</v>
      </c>
      <c r="J28" s="96"/>
      <c r="K28" s="100">
        <v>0</v>
      </c>
      <c r="L28" s="86">
        <f>K28*L17</f>
        <v>0</v>
      </c>
    </row>
    <row r="29" spans="1:12" x14ac:dyDescent="0.3">
      <c r="A29" s="113" t="s">
        <v>22</v>
      </c>
      <c r="B29" s="103">
        <v>0</v>
      </c>
      <c r="C29" s="132">
        <f>B29*C17</f>
        <v>0</v>
      </c>
      <c r="D29" s="77"/>
      <c r="E29" s="100">
        <v>0</v>
      </c>
      <c r="F29" s="86">
        <f>E29*F17</f>
        <v>0</v>
      </c>
      <c r="G29" s="86"/>
      <c r="H29" s="100">
        <v>0</v>
      </c>
      <c r="I29" s="86">
        <f>H29*I17</f>
        <v>0</v>
      </c>
      <c r="J29" s="96"/>
      <c r="K29" s="100">
        <v>0</v>
      </c>
      <c r="L29" s="86">
        <f>K29*L17</f>
        <v>0</v>
      </c>
    </row>
    <row r="30" spans="1:12" x14ac:dyDescent="0.3">
      <c r="A30" s="102" t="s">
        <v>25</v>
      </c>
      <c r="B30" s="129">
        <v>0</v>
      </c>
      <c r="C30" s="131">
        <f>B30*C17</f>
        <v>0</v>
      </c>
      <c r="D30" s="96"/>
      <c r="E30" s="129">
        <v>0</v>
      </c>
      <c r="F30" s="119">
        <f>E30*F17</f>
        <v>0</v>
      </c>
      <c r="G30" s="86"/>
      <c r="H30" s="129">
        <v>0</v>
      </c>
      <c r="I30" s="119">
        <f>H30*I17</f>
        <v>0</v>
      </c>
      <c r="J30" s="96"/>
      <c r="K30" s="129">
        <v>0</v>
      </c>
      <c r="L30" s="119">
        <f>K30*L17</f>
        <v>0</v>
      </c>
    </row>
    <row r="31" spans="1:12" ht="14.5" thickBot="1" x14ac:dyDescent="0.35">
      <c r="A31" s="89"/>
      <c r="B31" s="96">
        <f>SUM(B19:B30)</f>
        <v>0</v>
      </c>
      <c r="C31" s="115">
        <f>C17*B31</f>
        <v>0</v>
      </c>
      <c r="D31" s="96"/>
      <c r="E31" s="96">
        <f>SUM(E19:E30)</f>
        <v>0</v>
      </c>
      <c r="F31" s="115">
        <f>F17*E31</f>
        <v>0</v>
      </c>
      <c r="G31" s="86"/>
      <c r="H31" s="96">
        <f>SUM(H19:H30)</f>
        <v>0</v>
      </c>
      <c r="I31" s="115">
        <f>I17*H31</f>
        <v>0</v>
      </c>
      <c r="J31" s="96"/>
      <c r="K31" s="96">
        <f>SUM(K19:K30)</f>
        <v>0</v>
      </c>
      <c r="L31" s="115">
        <f>L17*K31</f>
        <v>0</v>
      </c>
    </row>
    <row r="32" spans="1:12" ht="14.5" thickTop="1" x14ac:dyDescent="0.3">
      <c r="A32" s="89"/>
      <c r="B32" s="86"/>
      <c r="C32" s="96">
        <f>C17+C31</f>
        <v>1.1705000000000001</v>
      </c>
      <c r="D32" s="96"/>
      <c r="E32" s="86"/>
      <c r="F32" s="96">
        <f>F17+F31</f>
        <v>1.1705000000000001</v>
      </c>
      <c r="G32" s="86"/>
      <c r="H32" s="86"/>
      <c r="I32" s="96">
        <f>I17+I31</f>
        <v>1.1705000000000001</v>
      </c>
      <c r="J32" s="96"/>
      <c r="K32" s="86"/>
      <c r="L32" s="96">
        <f>L17+L31</f>
        <v>1.1705000000000001</v>
      </c>
    </row>
    <row r="33" spans="1:12" x14ac:dyDescent="0.3">
      <c r="A33" s="84" t="s">
        <v>23</v>
      </c>
      <c r="B33" s="86"/>
      <c r="C33" s="86"/>
      <c r="D33" s="86"/>
      <c r="E33" s="86"/>
      <c r="F33" s="86"/>
      <c r="G33" s="86"/>
      <c r="H33" s="86"/>
      <c r="I33" s="86"/>
      <c r="J33" s="86"/>
      <c r="K33" s="86"/>
      <c r="L33" s="86"/>
    </row>
    <row r="34" spans="1:12" x14ac:dyDescent="0.3">
      <c r="A34" s="102" t="s">
        <v>25</v>
      </c>
      <c r="B34" s="100">
        <v>0</v>
      </c>
      <c r="C34" s="86">
        <f>B34*C32</f>
        <v>0</v>
      </c>
      <c r="D34" s="86"/>
      <c r="E34" s="100">
        <v>0</v>
      </c>
      <c r="F34" s="86">
        <f>E34*F32</f>
        <v>0</v>
      </c>
      <c r="G34" s="86"/>
      <c r="H34" s="100">
        <v>0</v>
      </c>
      <c r="I34" s="86">
        <f>H34*I32</f>
        <v>0</v>
      </c>
      <c r="J34" s="86"/>
      <c r="K34" s="100">
        <v>0</v>
      </c>
      <c r="L34" s="86">
        <f>K34*L32</f>
        <v>0</v>
      </c>
    </row>
    <row r="35" spans="1:12" x14ac:dyDescent="0.3">
      <c r="A35" s="102" t="s">
        <v>25</v>
      </c>
      <c r="B35" s="100">
        <v>0</v>
      </c>
      <c r="C35" s="86">
        <f>B35*C32</f>
        <v>0</v>
      </c>
      <c r="D35" s="86"/>
      <c r="E35" s="100">
        <v>0</v>
      </c>
      <c r="F35" s="86">
        <f>E35*F32</f>
        <v>0</v>
      </c>
      <c r="G35" s="86"/>
      <c r="H35" s="100">
        <v>0</v>
      </c>
      <c r="I35" s="86">
        <f>H35*I32</f>
        <v>0</v>
      </c>
      <c r="J35" s="86"/>
      <c r="K35" s="100">
        <v>0</v>
      </c>
      <c r="L35" s="86">
        <f>K35*L32</f>
        <v>0</v>
      </c>
    </row>
    <row r="36" spans="1:12" x14ac:dyDescent="0.3">
      <c r="A36" s="102" t="s">
        <v>25</v>
      </c>
      <c r="B36" s="100">
        <v>0</v>
      </c>
      <c r="C36" s="86">
        <f>B36*C32</f>
        <v>0</v>
      </c>
      <c r="D36" s="86"/>
      <c r="E36" s="100">
        <v>0</v>
      </c>
      <c r="F36" s="86">
        <f>E36*F32</f>
        <v>0</v>
      </c>
      <c r="G36" s="86"/>
      <c r="H36" s="100">
        <v>0</v>
      </c>
      <c r="I36" s="86">
        <f>H36*I32</f>
        <v>0</v>
      </c>
      <c r="J36" s="86"/>
      <c r="K36" s="100">
        <v>0</v>
      </c>
      <c r="L36" s="86">
        <f>K36*L32</f>
        <v>0</v>
      </c>
    </row>
    <row r="37" spans="1:12" x14ac:dyDescent="0.3">
      <c r="A37" s="102" t="s">
        <v>25</v>
      </c>
      <c r="B37" s="129">
        <v>0</v>
      </c>
      <c r="C37" s="119">
        <f>B37*C32</f>
        <v>0</v>
      </c>
      <c r="D37" s="86"/>
      <c r="E37" s="129">
        <v>0</v>
      </c>
      <c r="F37" s="119">
        <f>E37*F32</f>
        <v>0</v>
      </c>
      <c r="G37" s="86"/>
      <c r="H37" s="129">
        <v>0</v>
      </c>
      <c r="I37" s="119">
        <f>H37*I32</f>
        <v>0</v>
      </c>
      <c r="J37" s="86"/>
      <c r="K37" s="129">
        <v>0</v>
      </c>
      <c r="L37" s="119">
        <f>K37*L32</f>
        <v>0</v>
      </c>
    </row>
    <row r="38" spans="1:12" ht="14.5" thickBot="1" x14ac:dyDescent="0.35">
      <c r="A38" s="89"/>
      <c r="B38" s="96">
        <f>SUM(B34:B37)</f>
        <v>0</v>
      </c>
      <c r="C38" s="115">
        <f>C32*B38</f>
        <v>0</v>
      </c>
      <c r="D38" s="86"/>
      <c r="E38" s="96">
        <f>SUM(E34:E37)</f>
        <v>0</v>
      </c>
      <c r="F38" s="115">
        <f>F32*E38</f>
        <v>0</v>
      </c>
      <c r="G38" s="86"/>
      <c r="H38" s="96">
        <f>SUM(H34:H37)</f>
        <v>0</v>
      </c>
      <c r="I38" s="115">
        <f>I32*H38</f>
        <v>0</v>
      </c>
      <c r="J38" s="86"/>
      <c r="K38" s="96">
        <f>SUM(K34:K37)</f>
        <v>0</v>
      </c>
      <c r="L38" s="115">
        <f>L32*K38</f>
        <v>0</v>
      </c>
    </row>
    <row r="39" spans="1:12" ht="14.5" thickTop="1" x14ac:dyDescent="0.3">
      <c r="A39" s="107" t="s">
        <v>119</v>
      </c>
      <c r="B39" s="86"/>
      <c r="C39" s="120">
        <f>C32+C38</f>
        <v>1.1705000000000001</v>
      </c>
      <c r="D39" s="108"/>
      <c r="E39" s="108"/>
      <c r="F39" s="109">
        <f>F32+F38</f>
        <v>1.1705000000000001</v>
      </c>
      <c r="G39" s="108"/>
      <c r="H39" s="108"/>
      <c r="I39" s="109">
        <f>I32+I38</f>
        <v>1.1705000000000001</v>
      </c>
      <c r="J39" s="108"/>
      <c r="K39" s="108"/>
      <c r="L39" s="109">
        <f>L32+L38</f>
        <v>1.1705000000000001</v>
      </c>
    </row>
    <row r="40" spans="1:12" x14ac:dyDescent="0.3">
      <c r="A40" s="110"/>
    </row>
    <row r="41" spans="1:12" ht="13.5" customHeight="1" x14ac:dyDescent="0.3">
      <c r="A41" s="28" t="s">
        <v>26</v>
      </c>
    </row>
    <row r="42" spans="1:12" ht="39.5" customHeight="1" x14ac:dyDescent="0.3">
      <c r="A42" s="152" t="s">
        <v>118</v>
      </c>
      <c r="B42" s="153"/>
      <c r="C42" s="153"/>
      <c r="D42" s="153"/>
      <c r="E42" s="153"/>
      <c r="F42" s="153"/>
      <c r="G42" s="153"/>
      <c r="H42" s="153"/>
      <c r="I42" s="153"/>
      <c r="J42" s="153"/>
      <c r="K42" s="153"/>
      <c r="L42" s="153"/>
    </row>
    <row r="43" spans="1:12" ht="13.5" customHeight="1" x14ac:dyDescent="0.3">
      <c r="A43" s="152" t="s">
        <v>86</v>
      </c>
      <c r="B43" s="170"/>
      <c r="C43" s="170"/>
      <c r="D43" s="170"/>
      <c r="E43" s="170"/>
      <c r="F43" s="170"/>
      <c r="G43" s="170"/>
      <c r="H43" s="170"/>
      <c r="I43" s="170"/>
      <c r="J43" s="170"/>
      <c r="K43" s="170"/>
      <c r="L43" s="170"/>
    </row>
    <row r="44" spans="1:12" ht="29.4" customHeight="1" x14ac:dyDescent="0.3">
      <c r="A44" s="170"/>
      <c r="B44" s="170"/>
      <c r="C44" s="170"/>
      <c r="D44" s="170"/>
      <c r="E44" s="170"/>
      <c r="F44" s="170"/>
      <c r="G44" s="170"/>
      <c r="H44" s="170"/>
      <c r="I44" s="170"/>
      <c r="J44" s="170"/>
      <c r="K44" s="170"/>
      <c r="L44" s="170"/>
    </row>
    <row r="45" spans="1:12" ht="28.75" hidden="1" customHeight="1" x14ac:dyDescent="0.3">
      <c r="A45" s="170"/>
      <c r="B45" s="170"/>
      <c r="C45" s="170"/>
      <c r="D45" s="170"/>
      <c r="E45" s="170"/>
      <c r="F45" s="170"/>
      <c r="G45" s="170"/>
      <c r="H45" s="170"/>
      <c r="I45" s="170"/>
      <c r="J45" s="170"/>
      <c r="K45" s="170"/>
      <c r="L45" s="170"/>
    </row>
    <row r="46" spans="1:12" ht="15.75" customHeight="1" x14ac:dyDescent="0.3">
      <c r="A46" s="156" t="s">
        <v>61</v>
      </c>
      <c r="B46" s="157"/>
      <c r="C46" s="157"/>
      <c r="D46" s="157"/>
      <c r="E46" s="157"/>
      <c r="F46" s="157"/>
      <c r="G46" s="157"/>
      <c r="H46" s="157"/>
      <c r="I46" s="157"/>
      <c r="J46" s="157"/>
      <c r="K46" s="157"/>
      <c r="L46" s="157"/>
    </row>
    <row r="47" spans="1:12" x14ac:dyDescent="0.3">
      <c r="A47" s="156" t="s">
        <v>87</v>
      </c>
      <c r="B47" s="157"/>
      <c r="C47" s="157"/>
      <c r="D47" s="157"/>
      <c r="E47" s="157"/>
      <c r="F47" s="157"/>
      <c r="G47" s="157"/>
      <c r="H47" s="157"/>
      <c r="I47" s="157"/>
      <c r="J47" s="157"/>
      <c r="K47" s="157"/>
      <c r="L47" s="157"/>
    </row>
  </sheetData>
  <sheetProtection algorithmName="SHA-512" hashValue="mF3h2Ih2d+nDhVAkZ3uk96WLxWv5YaW/N5mfBRT8VXyAtZNLQpQs03pbspsBPErIuNwM2Q9VAAFvrxxhvXkdAQ==" saltValue="+V5xom4cnPLM8dLwYRaRlQ==" spinCount="100000" sheet="1" objects="1" scenarios="1"/>
  <mergeCells count="11">
    <mergeCell ref="A47:L47"/>
    <mergeCell ref="A42:L42"/>
    <mergeCell ref="B1:L1"/>
    <mergeCell ref="B2:F2"/>
    <mergeCell ref="H2:L2"/>
    <mergeCell ref="B4:C5"/>
    <mergeCell ref="E4:F5"/>
    <mergeCell ref="H4:I5"/>
    <mergeCell ref="K4:L5"/>
    <mergeCell ref="A43:L45"/>
    <mergeCell ref="A46:L46"/>
  </mergeCells>
  <conditionalFormatting sqref="B8">
    <cfRule type="cellIs" dxfId="15" priority="16" operator="greaterThan">
      <formula>0</formula>
    </cfRule>
  </conditionalFormatting>
  <conditionalFormatting sqref="B11:B13">
    <cfRule type="cellIs" dxfId="14" priority="15" operator="greaterThan">
      <formula>0</formula>
    </cfRule>
  </conditionalFormatting>
  <conditionalFormatting sqref="B19:B30">
    <cfRule type="cellIs" dxfId="13" priority="6" operator="greaterThan">
      <formula>0</formula>
    </cfRule>
  </conditionalFormatting>
  <conditionalFormatting sqref="B34:B37">
    <cfRule type="cellIs" dxfId="12" priority="14" operator="greaterThan">
      <formula>0</formula>
    </cfRule>
  </conditionalFormatting>
  <conditionalFormatting sqref="E8">
    <cfRule type="cellIs" dxfId="11" priority="13" operator="greaterThan">
      <formula>0</formula>
    </cfRule>
  </conditionalFormatting>
  <conditionalFormatting sqref="E11:E13">
    <cfRule type="cellIs" dxfId="10" priority="12" operator="greaterThan">
      <formula>0</formula>
    </cfRule>
  </conditionalFormatting>
  <conditionalFormatting sqref="E19:E30">
    <cfRule type="cellIs" dxfId="9" priority="5" operator="greaterThan">
      <formula>0</formula>
    </cfRule>
  </conditionalFormatting>
  <conditionalFormatting sqref="E34:E37">
    <cfRule type="cellIs" dxfId="8" priority="11" operator="greaterThan">
      <formula>0</formula>
    </cfRule>
  </conditionalFormatting>
  <conditionalFormatting sqref="H8">
    <cfRule type="cellIs" dxfId="7" priority="10" operator="greaterThan">
      <formula>0</formula>
    </cfRule>
  </conditionalFormatting>
  <conditionalFormatting sqref="H11:H13">
    <cfRule type="cellIs" dxfId="6" priority="2" operator="greaterThan">
      <formula>0</formula>
    </cfRule>
  </conditionalFormatting>
  <conditionalFormatting sqref="H19:H30">
    <cfRule type="cellIs" dxfId="5" priority="4" operator="greaterThan">
      <formula>0</formula>
    </cfRule>
  </conditionalFormatting>
  <conditionalFormatting sqref="H34:H37">
    <cfRule type="cellIs" dxfId="4" priority="9" operator="greaterThan">
      <formula>0</formula>
    </cfRule>
  </conditionalFormatting>
  <conditionalFormatting sqref="K8">
    <cfRule type="cellIs" dxfId="3" priority="8" operator="greaterThan">
      <formula>0</formula>
    </cfRule>
  </conditionalFormatting>
  <conditionalFormatting sqref="K11:K13">
    <cfRule type="cellIs" dxfId="2" priority="1" operator="greaterThan">
      <formula>0</formula>
    </cfRule>
  </conditionalFormatting>
  <conditionalFormatting sqref="K19:K30">
    <cfRule type="cellIs" dxfId="1" priority="3" operator="greaterThan">
      <formula>0</formula>
    </cfRule>
  </conditionalFormatting>
  <conditionalFormatting sqref="K34:K37">
    <cfRule type="cellIs" dxfId="0" priority="7" operator="greaterThan">
      <formula>0</formula>
    </cfRule>
  </conditionalFormatting>
  <pageMargins left="0.7" right="0.7" top="1.0103124999999999" bottom="0.75" header="0.3" footer="0.3"/>
  <pageSetup paperSize="9" scale="63" orientation="landscape" horizontalDpi="4294967293" r:id="rId1"/>
  <headerFooter>
    <oddHeader>&amp;L&amp;"Arial,Vet"&amp;F&amp;R&amp;G</oddHeader>
    <oddFooter>&amp;L&amp;"Verdana,Standaard"&amp;8&amp;A&amp;C&amp;"Verdana,Standaard"&amp;8 ROK Flexibele Arbeidskrachten uitzenden en payroll - Z24 178754        &amp;R&amp;8
©Nova Vista Human Capital</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13</vt:i4>
      </vt:variant>
    </vt:vector>
  </HeadingPairs>
  <TitlesOfParts>
    <vt:vector size="24" baseType="lpstr">
      <vt:lpstr>Gemiddeld gewogen omrekenfactor</vt:lpstr>
      <vt:lpstr>Omrekenfactoren 2024 uitzenden</vt:lpstr>
      <vt:lpstr>Omrekenfactoren 2024 payroll</vt:lpstr>
      <vt:lpstr>Kp payroll 2024 contracturen</vt:lpstr>
      <vt:lpstr>Kp payroll 2024 declarabel</vt:lpstr>
      <vt:lpstr>KP payroll 2024 AOW</vt:lpstr>
      <vt:lpstr>KP regulier uitzend 2024</vt:lpstr>
      <vt:lpstr>KP toeslaguren uitzend 2024</vt:lpstr>
      <vt:lpstr>KP overuren uitzend 2024</vt:lpstr>
      <vt:lpstr>KP AOW uitzend 2024</vt:lpstr>
      <vt:lpstr>KP vakantiekr. uitzend 2024</vt:lpstr>
      <vt:lpstr>'Gemiddeld gewogen omrekenfactor'!Afdrukbereik</vt:lpstr>
      <vt:lpstr>'KP AOW uitzend 2024'!Afdrukbereik</vt:lpstr>
      <vt:lpstr>'KP overuren uitzend 2024'!Afdrukbereik</vt:lpstr>
      <vt:lpstr>'KP payroll 2024 AOW'!Afdrukbereik</vt:lpstr>
      <vt:lpstr>'Kp payroll 2024 contracturen'!Afdrukbereik</vt:lpstr>
      <vt:lpstr>'Kp payroll 2024 declarabel'!Afdrukbereik</vt:lpstr>
      <vt:lpstr>'KP regulier uitzend 2024'!Afdrukbereik</vt:lpstr>
      <vt:lpstr>'KP toeslaguren uitzend 2024'!Afdrukbereik</vt:lpstr>
      <vt:lpstr>'KP vakantiekr. uitzend 2024'!Afdrukbereik</vt:lpstr>
      <vt:lpstr>'Omrekenfactoren 2024 payroll'!Afdrukbereik</vt:lpstr>
      <vt:lpstr>'Omrekenfactoren 2024 uitzenden'!Afdrukbereik</vt:lpstr>
      <vt:lpstr>'Omrekenfactoren 2024 payroll'!Afdruktitels</vt:lpstr>
      <vt:lpstr>'Omrekenfactoren 2024 uitzenden'!Afdruktitels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Prijzenblad uitzenden en payroll</dc:title>
  <dc:creator/>
  <cp:lastModifiedBy/>
  <dcterms:created xsi:type="dcterms:W3CDTF">2024-07-24T15:01:31Z</dcterms:created>
  <dcterms:modified xsi:type="dcterms:W3CDTF">2024-07-30T15:54:00Z</dcterms:modified>
</cp:coreProperties>
</file>