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ttps://lumconline.sharepoint.com/sites/TeamsFBProjectleiderspool/Gedeelde documenten/5. Sjaak/8. EA Po-verpulveraar/11. Aanbestedingsdocumenten/HER aanbesteding Perceel 1 Apparatuur en onderhoud/"/>
    </mc:Choice>
  </mc:AlternateContent>
  <xr:revisionPtr revIDLastSave="710" documentId="8_{63B2939B-F1CC-464F-B9CD-0D28E70C0B96}" xr6:coauthVersionLast="47" xr6:coauthVersionMax="47" xr10:uidLastSave="{8F09EBAA-52F6-4040-B310-8DDB9FA19197}"/>
  <bookViews>
    <workbookView xWindow="-120" yWindow="-120" windowWidth="29040" windowHeight="15840" xr2:uid="{00000000-000D-0000-FFFF-FFFF00000000}"/>
  </bookViews>
  <sheets>
    <sheet name="P 1. Apparatuur en onderhoud" sheetId="18" r:id="rId1"/>
    <sheet name="P 1. Prijslijst overig" sheetId="17" r:id="rId2"/>
    <sheet name="P 1. Formule Prijzenblad" sheetId="7" r:id="rId3"/>
  </sheets>
  <definedNames>
    <definedName name="MaxPnt" localSheetId="2">'P 1. Formule Prijzenblad'!$B$18</definedName>
    <definedName name="MaxPnt">#REF!</definedName>
    <definedName name="PrIn" localSheetId="2">'P 1. Formule Prijzenblad'!$B$21</definedName>
    <definedName name="PrIn">#REF!</definedName>
    <definedName name="PrKn" localSheetId="2">'P 1. Formule Prijzenblad'!$B$15</definedName>
    <definedName name="PrKn">#REF!</definedName>
    <definedName name="PrMax" localSheetId="2">'P 1. Formule Prijzenblad'!$B$17</definedName>
    <definedName name="PrMax">#REF!</definedName>
    <definedName name="PuKn" localSheetId="2">'P 1. Formule Prijzenblad'!$B$16</definedName>
    <definedName name="PuK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 i="18" l="1"/>
  <c r="H12" i="18"/>
  <c r="I12" i="18"/>
  <c r="J12" i="18"/>
  <c r="K12" i="18"/>
  <c r="L12" i="18"/>
  <c r="L13" i="18" s="1"/>
  <c r="M12" i="18"/>
  <c r="M13" i="18" s="1"/>
  <c r="N12" i="18"/>
  <c r="N13" i="18" s="1"/>
  <c r="F12" i="18"/>
  <c r="E9" i="18"/>
  <c r="E13" i="18" s="1"/>
  <c r="F9" i="18"/>
  <c r="G9" i="18"/>
  <c r="H9" i="18"/>
  <c r="I9" i="18"/>
  <c r="J9" i="18"/>
  <c r="K9" i="18"/>
  <c r="D9" i="18"/>
  <c r="D13" i="18" s="1"/>
  <c r="K13" i="18" l="1"/>
  <c r="J13" i="18"/>
  <c r="F13" i="18"/>
  <c r="O12" i="18"/>
  <c r="H13" i="18"/>
  <c r="I13" i="18"/>
  <c r="G13" i="18"/>
  <c r="O9" i="18"/>
  <c r="N14" i="18" l="1"/>
  <c r="C27" i="7" l="1"/>
  <c r="C28" i="7" l="1"/>
  <c r="B28" i="7"/>
  <c r="B27" i="7" l="1"/>
  <c r="A31" i="7" l="1"/>
  <c r="M16" i="7" l="1"/>
  <c r="M19" i="7"/>
  <c r="L19" i="7"/>
  <c r="N18" i="7"/>
  <c r="M18" i="7"/>
  <c r="J16" i="7"/>
  <c r="I16" i="7"/>
  <c r="M15" i="7"/>
  <c r="K15" i="7"/>
  <c r="J15" i="7"/>
</calcChain>
</file>

<file path=xl/sharedStrings.xml><?xml version="1.0" encoding="utf-8"?>
<sst xmlns="http://schemas.openxmlformats.org/spreadsheetml/2006/main" count="78" uniqueCount="66">
  <si>
    <t>Prijsknippunt</t>
  </si>
  <si>
    <t>Puntenknippunt</t>
  </si>
  <si>
    <t>Maximale prijs</t>
  </si>
  <si>
    <t>Inschrijvingsprijs</t>
  </si>
  <si>
    <t>x</t>
  </si>
  <si>
    <t>y</t>
  </si>
  <si>
    <t>euro</t>
  </si>
  <si>
    <t>punten</t>
  </si>
  <si>
    <t>Gegevens perceel</t>
  </si>
  <si>
    <t>Gegevens inschrijver</t>
  </si>
  <si>
    <t>Berekende gegevens grafiek</t>
  </si>
  <si>
    <t>Deel 1</t>
  </si>
  <si>
    <t>Deel 2</t>
  </si>
  <si>
    <t>A</t>
  </si>
  <si>
    <t>B</t>
  </si>
  <si>
    <t>Score</t>
  </si>
  <si>
    <r>
      <t>Grafiekformule: Punten =</t>
    </r>
    <r>
      <rPr>
        <i/>
        <sz val="11"/>
        <color theme="1"/>
        <rFont val="Calibri"/>
        <family val="2"/>
        <scheme val="minor"/>
      </rPr>
      <t xml:space="preserve"> </t>
    </r>
    <r>
      <rPr>
        <b/>
        <i/>
        <sz val="11"/>
        <color rgb="FFFF0000"/>
        <rFont val="Calibri"/>
        <family val="2"/>
        <scheme val="minor"/>
      </rPr>
      <t>A</t>
    </r>
    <r>
      <rPr>
        <sz val="11"/>
        <color theme="1"/>
        <rFont val="Calibri"/>
        <family val="2"/>
        <scheme val="minor"/>
      </rPr>
      <t xml:space="preserve"> x Inschrijvingsprijs + </t>
    </r>
    <r>
      <rPr>
        <b/>
        <i/>
        <sz val="11"/>
        <color rgb="FFFF0000"/>
        <rFont val="Calibri"/>
        <family val="2"/>
        <scheme val="minor"/>
      </rPr>
      <t>B</t>
    </r>
  </si>
  <si>
    <t>Maximum pnt</t>
  </si>
  <si>
    <t>Naam</t>
  </si>
  <si>
    <t>PrKn</t>
  </si>
  <si>
    <t>PuKn</t>
  </si>
  <si>
    <t>PrMax</t>
  </si>
  <si>
    <t>(0-PuKn)/(PrMax-PrKn)</t>
  </si>
  <si>
    <t>PrMax*PuKn/(PrMax-PrKn)</t>
  </si>
  <si>
    <t>Punten = A x Inschrijfprijs + B</t>
  </si>
  <si>
    <t xml:space="preserve">Formule voor A en B is: </t>
  </si>
  <si>
    <t>Grafiekformule is:</t>
  </si>
  <si>
    <t>Rekenblad gunningscriterium Prijs</t>
  </si>
  <si>
    <t>Omschrijving</t>
  </si>
  <si>
    <t>Product</t>
  </si>
  <si>
    <t>Artikelnummer 
fabrikant</t>
  </si>
  <si>
    <t>Inschrijfprijs</t>
  </si>
  <si>
    <t>Grootte</t>
  </si>
  <si>
    <t>Nummer webshop</t>
  </si>
  <si>
    <t>Besteleenheid</t>
  </si>
  <si>
    <t>Prijs per verpakkingseenheid excl. btw</t>
  </si>
  <si>
    <t>Prijs per verpakkingseenheid 
incl. btw</t>
  </si>
  <si>
    <t xml:space="preserve">Huur apparaat per maand
</t>
  </si>
  <si>
    <t xml:space="preserve"> [eenheid of niet van toepassing]</t>
  </si>
  <si>
    <t>reinigingsmiddel / luchtverfrisser</t>
  </si>
  <si>
    <t xml:space="preserve">[Vervangingsonderdelen] </t>
  </si>
  <si>
    <t>[etc]</t>
  </si>
  <si>
    <t>Bijlage Prijzenblad kenmerk F-EU-23-09 - Perceel 1 Prijslijst overig</t>
  </si>
  <si>
    <t>Prijzenblad - Perceel 1 Apparatuur en onderhoud kenmerk F-EU-23-09</t>
  </si>
  <si>
    <t>Rechtsgeldige ondertekening</t>
  </si>
  <si>
    <t>Functie</t>
  </si>
  <si>
    <t>Plaats</t>
  </si>
  <si>
    <t>Datum</t>
  </si>
  <si>
    <t>Handtekening</t>
  </si>
  <si>
    <t>Kalenderjaar</t>
  </si>
  <si>
    <t>Garantie</t>
  </si>
  <si>
    <t>C</t>
  </si>
  <si>
    <t xml:space="preserve">Jaren </t>
  </si>
  <si>
    <t>#</t>
  </si>
  <si>
    <t>Aantal po-vermalers in onderhoud</t>
  </si>
  <si>
    <r>
      <t xml:space="preserve">Jaarafname apparatuur
</t>
    </r>
    <r>
      <rPr>
        <sz val="9"/>
        <color theme="1"/>
        <rFont val="Calibri"/>
        <family val="2"/>
        <scheme val="minor"/>
      </rPr>
      <t>geschat</t>
    </r>
  </si>
  <si>
    <t xml:space="preserve">TCO over 11 jaar </t>
  </si>
  <si>
    <t>HER AANBESTEDING | Bijlage Prijzenblad kenmerk F-EU-23-09 - Perceel 1 Po-pulpvermaler</t>
  </si>
  <si>
    <t xml:space="preserve">Eindtotaal 
per onderdeel </t>
  </si>
  <si>
    <r>
      <t xml:space="preserve">Kosten SLA per kalenderjaar 
</t>
    </r>
    <r>
      <rPr>
        <b/>
        <sz val="9"/>
        <color theme="0"/>
        <rFont val="Calibri"/>
        <family val="2"/>
        <scheme val="minor"/>
      </rPr>
      <t>Excl. BTW</t>
    </r>
  </si>
  <si>
    <r>
      <t xml:space="preserve">Kosten investering per kalenderjaar 
</t>
    </r>
    <r>
      <rPr>
        <b/>
        <sz val="9"/>
        <color theme="0"/>
        <rFont val="Calibri"/>
        <family val="2"/>
        <scheme val="minor"/>
      </rPr>
      <t>Excl. BTW</t>
    </r>
  </si>
  <si>
    <t>Kosten per kalenderjaar (A +B)</t>
  </si>
  <si>
    <t xml:space="preserve">Toelichting:
De aantallen zijn op jaarbasis, deze zijn indicatief en kunnen geen rechten aan worden ontleent. 
Voor de apparatuur geldt een plafondprijs van € 320.000,- en voor de SLA een plafondprijs van € 77.000,- excl BTW. 
Het tabbladen P 1 Apparatuur en onderhoud moet door Inschrijver alle gele velden ingevuld worden om een geldige inschrijving te doen. 
Indien Inschrijver extra garantiejaren geeft, in lijn met de aanbieding van Inschijver voor gunningscriterium K 2 Garantie, Beschrijvend document pagina 31, dan mag Inschrijver een nul opvoeren in regel 11 (F tm H). In de overige cellen is Inschrijver verplicht een tarief in te vullen.
Alle kosten zijn hierin opgenomen om de opdracht naar behoren uit te voeren. Het is niet toegestaan om andere kosten op te voeren. 
</t>
  </si>
  <si>
    <r>
      <t xml:space="preserve">SLA / onderhoud per apparaat
</t>
    </r>
    <r>
      <rPr>
        <sz val="9"/>
        <color theme="1"/>
        <rFont val="Calibri"/>
        <family val="2"/>
        <scheme val="minor"/>
      </rPr>
      <t>all-in onderhoud, correctief onderhoud en onderdelen</t>
    </r>
    <r>
      <rPr>
        <sz val="11"/>
        <color theme="1"/>
        <rFont val="Calibri"/>
        <family val="2"/>
        <scheme val="minor"/>
      </rPr>
      <t xml:space="preserve">
</t>
    </r>
    <r>
      <rPr>
        <sz val="9"/>
        <color theme="1"/>
        <rFont val="Calibri"/>
        <family val="2"/>
        <scheme val="minor"/>
      </rPr>
      <t xml:space="preserve">Excl. BTW
</t>
    </r>
    <r>
      <rPr>
        <sz val="11"/>
        <color theme="1"/>
        <rFont val="Calibri"/>
        <family val="2"/>
        <scheme val="minor"/>
      </rPr>
      <t xml:space="preserve">
</t>
    </r>
    <r>
      <rPr>
        <b/>
        <sz val="11"/>
        <color rgb="FFFF0000"/>
        <rFont val="Calibri"/>
        <family val="2"/>
        <scheme val="minor"/>
      </rPr>
      <t>Plafondprijs € 176.000,-</t>
    </r>
    <r>
      <rPr>
        <sz val="11"/>
        <color theme="1"/>
        <rFont val="Calibri"/>
        <family val="2"/>
        <scheme val="minor"/>
      </rPr>
      <t xml:space="preserve"> </t>
    </r>
    <r>
      <rPr>
        <sz val="11"/>
        <color rgb="FFFF0000"/>
        <rFont val="Calibri"/>
        <family val="2"/>
        <scheme val="minor"/>
      </rPr>
      <t>(cel O12)</t>
    </r>
  </si>
  <si>
    <r>
      <t xml:space="preserve">Po-vermaler | prijs per stuk
</t>
    </r>
    <r>
      <rPr>
        <sz val="9"/>
        <color theme="1"/>
        <rFont val="Calibri"/>
        <family val="2"/>
        <scheme val="minor"/>
      </rPr>
      <t xml:space="preserve">Incl. installatie en training, excl. BTW
</t>
    </r>
    <r>
      <rPr>
        <b/>
        <sz val="11"/>
        <color rgb="FFFF0000"/>
        <rFont val="Calibri"/>
        <family val="2"/>
        <scheme val="minor"/>
      </rPr>
      <t xml:space="preserve">
Plafondprijs € 260.000,- </t>
    </r>
    <r>
      <rPr>
        <sz val="11"/>
        <color rgb="FFFF0000"/>
        <rFont val="Calibri"/>
        <family val="2"/>
        <scheme val="minor"/>
      </rPr>
      <t>(cel O9)</t>
    </r>
  </si>
  <si>
    <t xml:space="preserve">po-verpulversysteem en onderhoud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</si>
</sst>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_-&quot;€&quot;\ * #,##0.00\-;_-&quot;€&quot;\ * &quot;-&quot;??_-;_-@_-"/>
    <numFmt numFmtId="164" formatCode="_ &quot;€&quot;\ * #,##0.00_ ;_ &quot;€&quot;\ * \-#,##0.00_ ;_ &quot;€&quot;\ * &quot;-&quot;??_ ;_ @_ "/>
    <numFmt numFmtId="165" formatCode="0.00000"/>
    <numFmt numFmtId="166" formatCode="0.000"/>
    <numFmt numFmtId="167" formatCode="_-&quot;€&quot;\ * #,##0.0000_-;_-&quot;€&quot;\ * #,##0.0000\-;_-&quot;€&quot;\ * &quot;-&quot;????_-;_-@_-"/>
    <numFmt numFmtId="168" formatCode="#,##0_ ;\-#,##0\ "/>
  </numFmts>
  <fonts count="19" x14ac:knownFonts="1">
    <font>
      <sz val="11"/>
      <color theme="1"/>
      <name val="Calibri"/>
      <family val="2"/>
      <scheme val="minor"/>
    </font>
    <font>
      <b/>
      <sz val="11"/>
      <color theme="1"/>
      <name val="Calibri"/>
      <family val="2"/>
      <scheme val="minor"/>
    </font>
    <font>
      <i/>
      <sz val="11"/>
      <color theme="1"/>
      <name val="Calibri"/>
      <family val="2"/>
      <scheme val="minor"/>
    </font>
    <font>
      <b/>
      <i/>
      <sz val="11"/>
      <color rgb="FFFF0000"/>
      <name val="Calibri"/>
      <family val="2"/>
      <scheme val="minor"/>
    </font>
    <font>
      <b/>
      <sz val="22"/>
      <color theme="1"/>
      <name val="Calibri"/>
      <family val="2"/>
      <scheme val="minor"/>
    </font>
    <font>
      <sz val="11"/>
      <color theme="1"/>
      <name val="Calibri"/>
      <family val="2"/>
      <scheme val="minor"/>
    </font>
    <font>
      <b/>
      <sz val="11"/>
      <color theme="0"/>
      <name val="Calibri"/>
      <family val="2"/>
      <scheme val="minor"/>
    </font>
    <font>
      <sz val="20"/>
      <color theme="1"/>
      <name val="Calibri"/>
      <family val="2"/>
      <scheme val="minor"/>
    </font>
    <font>
      <sz val="18"/>
      <color theme="1"/>
      <name val="Calibri"/>
      <family val="2"/>
      <scheme val="minor"/>
    </font>
    <font>
      <sz val="10"/>
      <name val="Times New Roman"/>
      <family val="1"/>
    </font>
    <font>
      <sz val="9"/>
      <color theme="1"/>
      <name val="Calibri"/>
      <family val="2"/>
      <scheme val="minor"/>
    </font>
    <font>
      <sz val="11"/>
      <color theme="1"/>
      <name val="Arial"/>
      <family val="2"/>
    </font>
    <font>
      <sz val="10"/>
      <color theme="1"/>
      <name val="Calibri"/>
      <family val="2"/>
      <scheme val="minor"/>
    </font>
    <font>
      <sz val="11"/>
      <color rgb="FFFF0000"/>
      <name val="Calibri"/>
      <family val="2"/>
      <scheme val="minor"/>
    </font>
    <font>
      <b/>
      <sz val="9"/>
      <color theme="0"/>
      <name val="Calibri"/>
      <family val="2"/>
      <scheme val="minor"/>
    </font>
    <font>
      <b/>
      <sz val="13"/>
      <color theme="1"/>
      <name val="Calibri"/>
      <family val="2"/>
      <scheme val="minor"/>
    </font>
    <font>
      <b/>
      <sz val="13"/>
      <color theme="0"/>
      <name val="Calibri"/>
      <family val="2"/>
      <scheme val="minor"/>
    </font>
    <font>
      <b/>
      <sz val="11"/>
      <color rgb="FFFF0000"/>
      <name val="Calibri"/>
      <family val="2"/>
      <scheme val="minor"/>
    </font>
    <font>
      <sz val="13"/>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00FF00"/>
        <bgColor indexed="64"/>
      </patternFill>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rgb="FF92D050"/>
        <bgColor indexed="64"/>
      </patternFill>
    </fill>
    <fill>
      <patternFill patternType="solid">
        <fgColor rgb="FFFFFFCC"/>
        <bgColor indexed="64"/>
      </patternFill>
    </fill>
    <fill>
      <patternFill patternType="solid">
        <fgColor theme="9"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164" fontId="5" fillId="0" borderId="0" applyFont="0" applyFill="0" applyBorder="0" applyAlignment="0" applyProtection="0"/>
  </cellStyleXfs>
  <cellXfs count="74">
    <xf numFmtId="0" fontId="0" fillId="0" borderId="0" xfId="0"/>
    <xf numFmtId="0" fontId="1" fillId="0" borderId="0" xfId="0" applyFont="1" applyFill="1" applyAlignment="1" applyProtection="1"/>
    <xf numFmtId="0" fontId="0" fillId="0" borderId="0" xfId="0" applyFill="1" applyProtection="1"/>
    <xf numFmtId="0" fontId="1" fillId="2" borderId="0" xfId="0" applyFont="1" applyFill="1" applyProtection="1"/>
    <xf numFmtId="0" fontId="0" fillId="0" borderId="0" xfId="0" applyProtection="1"/>
    <xf numFmtId="0" fontId="1" fillId="0" borderId="0" xfId="0" applyFont="1" applyFill="1" applyProtection="1"/>
    <xf numFmtId="0" fontId="0" fillId="0" borderId="0" xfId="0" applyAlignment="1" applyProtection="1">
      <alignment horizontal="right"/>
    </xf>
    <xf numFmtId="1" fontId="0" fillId="0" borderId="0" xfId="0" applyNumberFormat="1" applyProtection="1"/>
    <xf numFmtId="0" fontId="3" fillId="0" borderId="0" xfId="0" applyFont="1" applyAlignment="1" applyProtection="1">
      <alignment horizontal="center"/>
    </xf>
    <xf numFmtId="165" fontId="1" fillId="3" borderId="0" xfId="0" applyNumberFormat="1" applyFont="1" applyFill="1" applyProtection="1"/>
    <xf numFmtId="3" fontId="0" fillId="0" borderId="0" xfId="0" applyNumberFormat="1" applyFill="1" applyProtection="1"/>
    <xf numFmtId="0" fontId="0" fillId="0" borderId="1" xfId="0" applyBorder="1" applyAlignment="1">
      <alignment horizontal="center" vertical="center"/>
    </xf>
    <xf numFmtId="0" fontId="0" fillId="0" borderId="0" xfId="0" applyAlignment="1">
      <alignment horizontal="center" vertical="center"/>
    </xf>
    <xf numFmtId="0" fontId="8" fillId="4" borderId="2" xfId="0" applyFont="1" applyFill="1" applyBorder="1" applyAlignment="1">
      <alignment vertical="center"/>
    </xf>
    <xf numFmtId="0" fontId="0" fillId="4" borderId="4" xfId="0" applyFill="1" applyBorder="1" applyAlignment="1">
      <alignment horizontal="center" vertical="center"/>
    </xf>
    <xf numFmtId="44" fontId="0" fillId="4" borderId="3" xfId="0" applyNumberForma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0" fillId="3" borderId="0" xfId="0" applyFill="1" applyProtection="1">
      <protection locked="0"/>
    </xf>
    <xf numFmtId="0" fontId="11" fillId="0" borderId="0" xfId="0" applyFont="1" applyAlignment="1">
      <alignment vertical="center"/>
    </xf>
    <xf numFmtId="0" fontId="12" fillId="6" borderId="0" xfId="0" applyFont="1" applyFill="1" applyProtection="1">
      <protection locked="0"/>
    </xf>
    <xf numFmtId="0" fontId="0" fillId="0" borderId="0" xfId="0" applyProtection="1">
      <protection locked="0"/>
    </xf>
    <xf numFmtId="0" fontId="0" fillId="8" borderId="1" xfId="0" applyFill="1" applyBorder="1" applyAlignment="1" applyProtection="1">
      <alignment horizontal="center" vertical="center" wrapText="1"/>
      <protection locked="0"/>
    </xf>
    <xf numFmtId="0" fontId="0" fillId="8" borderId="1" xfId="0" applyFill="1" applyBorder="1" applyAlignment="1" applyProtection="1">
      <alignment horizontal="center" vertical="center"/>
      <protection locked="0"/>
    </xf>
    <xf numFmtId="9" fontId="0" fillId="8" borderId="1" xfId="0" applyNumberFormat="1"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1" xfId="0" applyFill="1" applyBorder="1" applyAlignment="1" applyProtection="1">
      <alignment horizontal="center" vertical="center" wrapText="1"/>
      <protection locked="0"/>
    </xf>
    <xf numFmtId="9" fontId="0" fillId="7" borderId="1" xfId="0" applyNumberFormat="1" applyFill="1" applyBorder="1" applyAlignment="1" applyProtection="1">
      <alignment horizontal="center" vertical="center"/>
      <protection locked="0"/>
    </xf>
    <xf numFmtId="167" fontId="0" fillId="8" borderId="1" xfId="0" applyNumberFormat="1" applyFill="1" applyBorder="1" applyAlignment="1" applyProtection="1">
      <alignment horizontal="center" vertical="center"/>
      <protection locked="0"/>
    </xf>
    <xf numFmtId="167" fontId="0" fillId="7" borderId="1" xfId="0" applyNumberFormat="1" applyFill="1" applyBorder="1" applyAlignment="1" applyProtection="1">
      <alignment horizontal="center" vertical="center"/>
      <protection locked="0"/>
    </xf>
    <xf numFmtId="167" fontId="0" fillId="8" borderId="1" xfId="0" applyNumberFormat="1" applyFill="1" applyBorder="1" applyAlignment="1" applyProtection="1">
      <alignment horizontal="center" vertical="center" wrapText="1"/>
      <protection locked="0"/>
    </xf>
    <xf numFmtId="0" fontId="0" fillId="0" borderId="0" xfId="0" applyAlignment="1">
      <alignment horizontal="left" vertical="center"/>
    </xf>
    <xf numFmtId="0" fontId="6" fillId="9" borderId="0" xfId="0" applyFont="1" applyFill="1" applyAlignment="1">
      <alignment horizontal="center" vertical="center"/>
    </xf>
    <xf numFmtId="0" fontId="6" fillId="10" borderId="1" xfId="0" applyFont="1" applyFill="1" applyBorder="1" applyAlignment="1">
      <alignment horizontal="center" vertical="center"/>
    </xf>
    <xf numFmtId="0" fontId="0" fillId="0" borderId="1" xfId="0" applyBorder="1" applyAlignment="1">
      <alignment horizontal="left" vertical="center" wrapText="1"/>
    </xf>
    <xf numFmtId="0" fontId="1" fillId="0" borderId="0" xfId="0" applyFont="1" applyAlignment="1">
      <alignment horizontal="center" vertical="center"/>
    </xf>
    <xf numFmtId="0" fontId="6" fillId="10" borderId="5" xfId="0" applyFont="1" applyFill="1" applyBorder="1" applyAlignment="1">
      <alignment horizontal="left" vertical="center" wrapText="1"/>
    </xf>
    <xf numFmtId="44" fontId="6" fillId="10" borderId="5" xfId="0" applyNumberFormat="1" applyFont="1" applyFill="1" applyBorder="1" applyAlignment="1">
      <alignment horizontal="center" vertical="center"/>
    </xf>
    <xf numFmtId="44" fontId="15" fillId="11" borderId="8" xfId="0" applyNumberFormat="1" applyFont="1" applyFill="1" applyBorder="1" applyAlignment="1">
      <alignment horizontal="center" vertical="center"/>
    </xf>
    <xf numFmtId="0" fontId="16" fillId="9" borderId="6" xfId="0" applyFont="1" applyFill="1" applyBorder="1" applyAlignment="1">
      <alignment vertical="center"/>
    </xf>
    <xf numFmtId="0" fontId="16" fillId="9" borderId="7" xfId="0" applyFont="1" applyFill="1" applyBorder="1" applyAlignment="1">
      <alignment vertical="center"/>
    </xf>
    <xf numFmtId="0" fontId="16" fillId="9" borderId="8" xfId="0" applyFont="1" applyFill="1" applyBorder="1" applyAlignment="1">
      <alignment vertical="center"/>
    </xf>
    <xf numFmtId="44" fontId="0" fillId="2" borderId="1" xfId="0" applyNumberFormat="1" applyFill="1" applyBorder="1" applyAlignment="1">
      <alignment horizontal="center" vertical="center"/>
    </xf>
    <xf numFmtId="168" fontId="0" fillId="2" borderId="1" xfId="0" applyNumberFormat="1" applyFill="1" applyBorder="1" applyAlignment="1">
      <alignment horizontal="center" vertical="center"/>
    </xf>
    <xf numFmtId="0" fontId="18" fillId="0" borderId="0" xfId="0" applyFont="1" applyAlignment="1">
      <alignment horizontal="center" vertical="center"/>
    </xf>
    <xf numFmtId="0" fontId="18" fillId="10" borderId="0" xfId="0" applyFont="1" applyFill="1" applyAlignment="1">
      <alignment horizontal="center" vertical="center"/>
    </xf>
    <xf numFmtId="0" fontId="15" fillId="10" borderId="0" xfId="0" applyFont="1" applyFill="1" applyAlignment="1">
      <alignment horizontal="center" vertical="center"/>
    </xf>
    <xf numFmtId="0" fontId="16" fillId="13" borderId="0" xfId="0" applyFont="1" applyFill="1" applyAlignment="1">
      <alignment horizontal="center" vertical="center"/>
    </xf>
    <xf numFmtId="0" fontId="6" fillId="10" borderId="10" xfId="0" applyFont="1" applyFill="1" applyBorder="1" applyAlignment="1">
      <alignment horizontal="left" vertical="center"/>
    </xf>
    <xf numFmtId="0" fontId="16" fillId="9" borderId="2" xfId="0" applyFont="1" applyFill="1" applyBorder="1" applyAlignment="1">
      <alignment horizontal="center" vertical="center"/>
    </xf>
    <xf numFmtId="0" fontId="6" fillId="9" borderId="3" xfId="0" applyFont="1" applyFill="1" applyBorder="1" applyAlignment="1">
      <alignment horizontal="left" vertical="center"/>
    </xf>
    <xf numFmtId="0" fontId="6" fillId="9" borderId="1" xfId="0" applyFont="1" applyFill="1" applyBorder="1" applyAlignment="1">
      <alignment horizontal="center" vertical="center"/>
    </xf>
    <xf numFmtId="168" fontId="0" fillId="0" borderId="1" xfId="0" applyNumberFormat="1" applyFill="1" applyBorder="1" applyAlignment="1">
      <alignment horizontal="center" vertical="center"/>
    </xf>
    <xf numFmtId="44" fontId="6" fillId="9" borderId="0" xfId="0" applyNumberFormat="1" applyFont="1" applyFill="1" applyAlignment="1">
      <alignment horizontal="center" vertical="center"/>
    </xf>
    <xf numFmtId="0" fontId="6" fillId="9" borderId="0" xfId="0" applyFont="1" applyFill="1" applyAlignment="1">
      <alignment horizontal="left" vertical="center" wrapText="1"/>
    </xf>
    <xf numFmtId="0" fontId="6" fillId="9" borderId="0" xfId="0" applyFont="1" applyFill="1" applyBorder="1" applyAlignment="1">
      <alignment horizontal="left" vertical="center" wrapText="1"/>
    </xf>
    <xf numFmtId="44" fontId="6" fillId="9" borderId="0" xfId="0" applyNumberFormat="1" applyFont="1" applyFill="1" applyBorder="1" applyAlignment="1">
      <alignment horizontal="center" vertical="center"/>
    </xf>
    <xf numFmtId="0" fontId="16" fillId="9" borderId="0" xfId="0" applyFont="1" applyFill="1" applyAlignment="1">
      <alignment horizontal="center" vertical="center"/>
    </xf>
    <xf numFmtId="44" fontId="6" fillId="2" borderId="5" xfId="0" applyNumberFormat="1" applyFont="1" applyFill="1" applyBorder="1" applyAlignment="1">
      <alignment horizontal="center" vertical="center"/>
    </xf>
    <xf numFmtId="44" fontId="0" fillId="12" borderId="1" xfId="0" applyNumberFormat="1" applyFill="1" applyBorder="1" applyAlignment="1" applyProtection="1">
      <alignment horizontal="center" vertical="center"/>
      <protection locked="0"/>
    </xf>
    <xf numFmtId="0" fontId="11" fillId="12" borderId="1"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xf>
    <xf numFmtId="0" fontId="11" fillId="0" borderId="1" xfId="0" applyFont="1" applyBorder="1" applyAlignment="1">
      <alignment horizontal="left" vertical="center" wrapText="1"/>
    </xf>
    <xf numFmtId="0" fontId="15" fillId="11" borderId="6" xfId="0" applyFont="1" applyFill="1" applyBorder="1" applyAlignment="1">
      <alignment horizontal="center" vertical="center"/>
    </xf>
    <xf numFmtId="0" fontId="15" fillId="11" borderId="7" xfId="0" applyFont="1" applyFill="1" applyBorder="1" applyAlignment="1">
      <alignment horizontal="center" vertical="center"/>
    </xf>
    <xf numFmtId="0" fontId="16" fillId="13" borderId="9" xfId="0" applyFont="1" applyFill="1" applyBorder="1" applyAlignment="1">
      <alignment horizontal="center" vertical="center"/>
    </xf>
    <xf numFmtId="0" fontId="0" fillId="4" borderId="1" xfId="0" applyFill="1" applyBorder="1" applyAlignment="1">
      <alignment horizontal="left" vertical="top" wrapText="1"/>
    </xf>
    <xf numFmtId="0" fontId="7" fillId="0" borderId="0" xfId="0" applyFont="1" applyAlignment="1">
      <alignment horizontal="center" vertical="center" wrapText="1"/>
    </xf>
    <xf numFmtId="0" fontId="1" fillId="2" borderId="0" xfId="0" applyFont="1" applyFill="1" applyAlignment="1" applyProtection="1">
      <alignment horizontal="center"/>
    </xf>
    <xf numFmtId="166" fontId="4" fillId="3" borderId="0" xfId="0" applyNumberFormat="1" applyFont="1" applyFill="1" applyAlignment="1" applyProtection="1">
      <alignment horizontal="center" vertical="center"/>
    </xf>
    <xf numFmtId="1" fontId="4" fillId="0" borderId="0" xfId="0" applyNumberFormat="1" applyFont="1" applyFill="1" applyAlignment="1" applyProtection="1">
      <alignment horizontal="center" vertical="center"/>
    </xf>
    <xf numFmtId="0" fontId="1" fillId="0" borderId="0" xfId="0" applyFont="1" applyAlignment="1" applyProtection="1">
      <alignment horizontal="left" wrapText="1"/>
      <protection locked="0"/>
    </xf>
    <xf numFmtId="0" fontId="1" fillId="0" borderId="0" xfId="0" applyFont="1" applyFill="1" applyAlignment="1" applyProtection="1">
      <alignment horizontal="right"/>
    </xf>
    <xf numFmtId="0" fontId="0" fillId="2" borderId="0" xfId="0" applyFill="1" applyAlignment="1" applyProtection="1">
      <alignment horizontal="center"/>
    </xf>
  </cellXfs>
  <cellStyles count="3">
    <cellStyle name="Currency 2" xfId="2" xr:uid="{AF45431D-2298-42D1-8EE7-B8BF14A08680}"/>
    <cellStyle name="Standaard" xfId="0" builtinId="0"/>
    <cellStyle name="Standaard 2" xfId="1" xr:uid="{40392588-68EC-4D41-A9FA-55C47A44139E}"/>
  </cellStyles>
  <dxfs count="1">
    <dxf>
      <fill>
        <patternFill>
          <bgColor rgb="FF00FF00"/>
        </patternFill>
      </fill>
    </dxf>
  </dxfs>
  <tableStyles count="0" defaultTableStyle="TableStyleMedium2" defaultPivotStyle="PivotStyleLight16"/>
  <colors>
    <mruColors>
      <color rgb="FFFFFFCC"/>
      <color rgb="FF00FF00"/>
      <color rgb="FFFF0000"/>
      <color rgb="FF09AF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Gunningscriterium</a:t>
            </a:r>
            <a:r>
              <a:rPr lang="nl-NL" baseline="0"/>
              <a:t> Prijs</a:t>
            </a:r>
            <a:endParaRPr lang="nl-NL"/>
          </a:p>
        </c:rich>
      </c:tx>
      <c:overlay val="0"/>
    </c:title>
    <c:autoTitleDeleted val="0"/>
    <c:plotArea>
      <c:layout>
        <c:manualLayout>
          <c:layoutTarget val="inner"/>
          <c:xMode val="edge"/>
          <c:yMode val="edge"/>
          <c:x val="3.527948463662179E-2"/>
          <c:y val="9.9516014854989593E-2"/>
          <c:w val="0.92917455442029184"/>
          <c:h val="0.75592881802637779"/>
        </c:manualLayout>
      </c:layout>
      <c:scatterChart>
        <c:scatterStyle val="lineMarker"/>
        <c:varyColors val="0"/>
        <c:ser>
          <c:idx val="0"/>
          <c:order val="0"/>
          <c:marker>
            <c:symbol val="diamond"/>
            <c:size val="5"/>
          </c:marker>
          <c:dLbls>
            <c:dLbl>
              <c:idx val="0"/>
              <c:delete val="1"/>
              <c:extLst>
                <c:ext xmlns:c15="http://schemas.microsoft.com/office/drawing/2012/chart" uri="{CE6537A1-D6FC-4f65-9D91-7224C49458BB}"/>
                <c:ext xmlns:c16="http://schemas.microsoft.com/office/drawing/2014/chart" uri="{C3380CC4-5D6E-409C-BE32-E72D297353CC}">
                  <c16:uniqueId val="{00000000-F052-405E-A6D5-ABAB6D0EB673}"/>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'P 1. Formule Prijzenblad'!$I$15:$J$15</c:f>
              <c:numCache>
                <c:formatCode>General</c:formatCode>
                <c:ptCount val="2"/>
                <c:pt idx="0">
                  <c:v>0</c:v>
                </c:pt>
                <c:pt idx="1">
                  <c:v>255000</c:v>
                </c:pt>
              </c:numCache>
            </c:numRef>
          </c:xVal>
          <c:yVal>
            <c:numRef>
              <c:f>'P 1. Formule Prijzenblad'!$I$16:$J$16</c:f>
              <c:numCache>
                <c:formatCode>General</c:formatCode>
                <c:ptCount val="2"/>
                <c:pt idx="0">
                  <c:v>700</c:v>
                </c:pt>
                <c:pt idx="1">
                  <c:v>700</c:v>
                </c:pt>
              </c:numCache>
            </c:numRef>
          </c:yVal>
          <c:smooth val="0"/>
          <c:extLst>
            <c:ext xmlns:c16="http://schemas.microsoft.com/office/drawing/2014/chart" uri="{C3380CC4-5D6E-409C-BE32-E72D297353CC}">
              <c16:uniqueId val="{00000001-F052-405E-A6D5-ABAB6D0EB673}"/>
            </c:ext>
          </c:extLst>
        </c:ser>
        <c:ser>
          <c:idx val="1"/>
          <c:order val="1"/>
          <c:tx>
            <c:v>twee</c:v>
          </c:tx>
          <c:marker>
            <c:symbol val="diamond"/>
            <c:size val="5"/>
          </c:marker>
          <c:dLbls>
            <c:dLbl>
              <c:idx val="1"/>
              <c:delete val="1"/>
              <c:extLst>
                <c:ext xmlns:c15="http://schemas.microsoft.com/office/drawing/2012/chart" uri="{CE6537A1-D6FC-4f65-9D91-7224C49458BB}"/>
                <c:ext xmlns:c16="http://schemas.microsoft.com/office/drawing/2014/chart" uri="{C3380CC4-5D6E-409C-BE32-E72D297353CC}">
                  <c16:uniqueId val="{00000002-F052-405E-A6D5-ABAB6D0EB673}"/>
                </c:ext>
              </c:extLst>
            </c:dLbl>
            <c:spPr>
              <a:noFill/>
              <a:ln>
                <a:noFill/>
              </a:ln>
              <a:effectLst/>
            </c:spPr>
            <c:dLblPos val="t"/>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'P 1. Formule Prijzenblad'!$J$15:$K$15</c:f>
              <c:numCache>
                <c:formatCode>General</c:formatCode>
                <c:ptCount val="2"/>
                <c:pt idx="0">
                  <c:v>255000</c:v>
                </c:pt>
                <c:pt idx="1">
                  <c:v>436000</c:v>
                </c:pt>
              </c:numCache>
            </c:numRef>
          </c:xVal>
          <c:yVal>
            <c:numRef>
              <c:f>'P 1. Formule Prijzenblad'!$J$16:$K$16</c:f>
              <c:numCache>
                <c:formatCode>General</c:formatCode>
                <c:ptCount val="2"/>
                <c:pt idx="0">
                  <c:v>700</c:v>
                </c:pt>
                <c:pt idx="1">
                  <c:v>0</c:v>
                </c:pt>
              </c:numCache>
            </c:numRef>
          </c:yVal>
          <c:smooth val="0"/>
          <c:extLst>
            <c:ext xmlns:c16="http://schemas.microsoft.com/office/drawing/2014/chart" uri="{C3380CC4-5D6E-409C-BE32-E72D297353CC}">
              <c16:uniqueId val="{00000003-F052-405E-A6D5-ABAB6D0EB673}"/>
            </c:ext>
          </c:extLst>
        </c:ser>
        <c:ser>
          <c:idx val="2"/>
          <c:order val="2"/>
          <c:tx>
            <c:v>drie</c:v>
          </c:tx>
          <c:marker>
            <c:symbol val="square"/>
            <c:size val="10"/>
            <c:spPr>
              <a:solidFill>
                <a:srgbClr val="00FF00"/>
              </a:solidFill>
            </c:spPr>
          </c:marker>
          <c:dPt>
            <c:idx val="0"/>
            <c:marker>
              <c:spPr>
                <a:solidFill>
                  <a:srgbClr val="00FF00"/>
                </a:solidFill>
                <a:ln>
                  <a:solidFill>
                    <a:schemeClr val="accent2">
                      <a:lumMod val="40000"/>
                      <a:lumOff val="60000"/>
                    </a:schemeClr>
                  </a:solidFill>
                </a:ln>
              </c:spPr>
            </c:marker>
            <c:bubble3D val="0"/>
            <c:extLst>
              <c:ext xmlns:c16="http://schemas.microsoft.com/office/drawing/2014/chart" uri="{C3380CC4-5D6E-409C-BE32-E72D297353CC}">
                <c16:uniqueId val="{00000004-F052-405E-A6D5-ABAB6D0EB673}"/>
              </c:ext>
            </c:extLst>
          </c:dPt>
          <c:dLbls>
            <c:dLbl>
              <c:idx val="0"/>
              <c:layout>
                <c:manualLayout>
                  <c:x val="-6.3377048800797933E-2"/>
                  <c:y val="8.7511972474762348E-2"/>
                </c:manualLayout>
              </c:layout>
              <c:dLblPos val="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F052-405E-A6D5-ABAB6D0EB673}"/>
                </c:ext>
              </c:extLst>
            </c:dLbl>
            <c:spPr>
              <a:noFill/>
            </c:spPr>
            <c:txPr>
              <a:bodyPr/>
              <a:lstStyle/>
              <a:p>
                <a:pPr>
                  <a:defRPr b="1">
                    <a:solidFill>
                      <a:srgbClr val="00B050"/>
                    </a:solidFill>
                  </a:defRPr>
                </a:pPr>
                <a:endParaRPr lang="nl-NL"/>
              </a:p>
            </c:txPr>
            <c:dLblPos val="b"/>
            <c:showLegendKey val="0"/>
            <c:showVal val="1"/>
            <c:showCatName val="1"/>
            <c:showSerName val="0"/>
            <c:showPercent val="0"/>
            <c:showBubbleSize val="0"/>
            <c:separator>; </c:separator>
            <c:showLeaderLines val="0"/>
            <c:extLst>
              <c:ext xmlns:c15="http://schemas.microsoft.com/office/drawing/2012/chart" uri="{CE6537A1-D6FC-4f65-9D91-7224C49458BB}">
                <c15:showLeaderLines val="0"/>
              </c:ext>
            </c:extLst>
          </c:dLbls>
          <c:xVal>
            <c:numRef>
              <c:f>'P 1. Formule Prijzenblad'!$M$15</c:f>
              <c:numCache>
                <c:formatCode>General</c:formatCode>
                <c:ptCount val="1"/>
                <c:pt idx="0">
                  <c:v>0</c:v>
                </c:pt>
              </c:numCache>
            </c:numRef>
          </c:xVal>
          <c:yVal>
            <c:numRef>
              <c:f>'P 1. Formule Prijzenblad'!$M$16</c:f>
              <c:numCache>
                <c:formatCode>0</c:formatCode>
                <c:ptCount val="1"/>
                <c:pt idx="0">
                  <c:v>700</c:v>
                </c:pt>
              </c:numCache>
            </c:numRef>
          </c:yVal>
          <c:smooth val="0"/>
          <c:extLst>
            <c:ext xmlns:c16="http://schemas.microsoft.com/office/drawing/2014/chart" uri="{C3380CC4-5D6E-409C-BE32-E72D297353CC}">
              <c16:uniqueId val="{00000005-F052-405E-A6D5-ABAB6D0EB673}"/>
            </c:ext>
          </c:extLst>
        </c:ser>
        <c:ser>
          <c:idx val="3"/>
          <c:order val="3"/>
          <c:tx>
            <c:v>vier</c:v>
          </c:tx>
          <c:spPr>
            <a:ln w="6350">
              <a:solidFill>
                <a:schemeClr val="tx1"/>
              </a:solidFill>
              <a:prstDash val="sysDot"/>
            </a:ln>
          </c:spPr>
          <c:marker>
            <c:symbol val="x"/>
            <c:size val="3"/>
            <c:spPr>
              <a:solidFill>
                <a:schemeClr val="bg1"/>
              </a:solidFill>
            </c:spPr>
          </c:marker>
          <c:dLbls>
            <c:delete val="1"/>
          </c:dLbls>
          <c:xVal>
            <c:numRef>
              <c:f>'P 1. Formule Prijzenblad'!$L$18:$M$18</c:f>
              <c:numCache>
                <c:formatCode>General</c:formatCode>
                <c:ptCount val="2"/>
                <c:pt idx="0">
                  <c:v>0</c:v>
                </c:pt>
                <c:pt idx="1">
                  <c:v>255000</c:v>
                </c:pt>
              </c:numCache>
            </c:numRef>
          </c:xVal>
          <c:yVal>
            <c:numRef>
              <c:f>'P 1. Formule Prijzenblad'!$L$19:$M$19</c:f>
              <c:numCache>
                <c:formatCode>General</c:formatCode>
                <c:ptCount val="2"/>
                <c:pt idx="0">
                  <c:v>700</c:v>
                </c:pt>
                <c:pt idx="1">
                  <c:v>700</c:v>
                </c:pt>
              </c:numCache>
            </c:numRef>
          </c:yVal>
          <c:smooth val="0"/>
          <c:extLst>
            <c:ext xmlns:c16="http://schemas.microsoft.com/office/drawing/2014/chart" uri="{C3380CC4-5D6E-409C-BE32-E72D297353CC}">
              <c16:uniqueId val="{00000006-F052-405E-A6D5-ABAB6D0EB673}"/>
            </c:ext>
          </c:extLst>
        </c:ser>
        <c:ser>
          <c:idx val="4"/>
          <c:order val="4"/>
          <c:tx>
            <c:v>vijf</c:v>
          </c:tx>
          <c:spPr>
            <a:ln w="6350">
              <a:solidFill>
                <a:schemeClr val="tx1"/>
              </a:solidFill>
              <a:prstDash val="sysDot"/>
            </a:ln>
          </c:spPr>
          <c:marker>
            <c:symbol val="x"/>
            <c:size val="3"/>
            <c:spPr>
              <a:solidFill>
                <a:schemeClr val="bg1"/>
              </a:solidFill>
            </c:spPr>
          </c:marker>
          <c:dLbls>
            <c:delete val="1"/>
          </c:dLbls>
          <c:xVal>
            <c:numRef>
              <c:f>'P 1. Formule Prijzenblad'!$M$18:$N$18</c:f>
              <c:numCache>
                <c:formatCode>General</c:formatCode>
                <c:ptCount val="2"/>
                <c:pt idx="0">
                  <c:v>255000</c:v>
                </c:pt>
                <c:pt idx="1">
                  <c:v>255000</c:v>
                </c:pt>
              </c:numCache>
            </c:numRef>
          </c:xVal>
          <c:yVal>
            <c:numRef>
              <c:f>'P 1. Formule Prijzenblad'!$M$19:$N$19</c:f>
              <c:numCache>
                <c:formatCode>General</c:formatCode>
                <c:ptCount val="2"/>
                <c:pt idx="0">
                  <c:v>700</c:v>
                </c:pt>
                <c:pt idx="1">
                  <c:v>0</c:v>
                </c:pt>
              </c:numCache>
            </c:numRef>
          </c:yVal>
          <c:smooth val="0"/>
          <c:extLst>
            <c:ext xmlns:c16="http://schemas.microsoft.com/office/drawing/2014/chart" uri="{C3380CC4-5D6E-409C-BE32-E72D297353CC}">
              <c16:uniqueId val="{00000007-F052-405E-A6D5-ABAB6D0EB673}"/>
            </c:ext>
          </c:extLst>
        </c:ser>
        <c:dLbls>
          <c:showLegendKey val="0"/>
          <c:showVal val="1"/>
          <c:showCatName val="1"/>
          <c:showSerName val="0"/>
          <c:showPercent val="0"/>
          <c:showBubbleSize val="0"/>
        </c:dLbls>
        <c:axId val="131378560"/>
        <c:axId val="131397120"/>
      </c:scatterChart>
      <c:valAx>
        <c:axId val="131378560"/>
        <c:scaling>
          <c:orientation val="minMax"/>
        </c:scaling>
        <c:delete val="0"/>
        <c:axPos val="b"/>
        <c:numFmt formatCode="General" sourceLinked="0"/>
        <c:majorTickMark val="none"/>
        <c:minorTickMark val="none"/>
        <c:tickLblPos val="nextTo"/>
        <c:crossAx val="131397120"/>
        <c:crossesAt val="0"/>
        <c:crossBetween val="midCat"/>
      </c:valAx>
      <c:valAx>
        <c:axId val="131397120"/>
        <c:scaling>
          <c:orientation val="minMax"/>
          <c:min val="0"/>
        </c:scaling>
        <c:delete val="0"/>
        <c:axPos val="l"/>
        <c:numFmt formatCode="General" sourceLinked="1"/>
        <c:majorTickMark val="out"/>
        <c:minorTickMark val="none"/>
        <c:tickLblPos val="nextTo"/>
        <c:crossAx val="131378560"/>
        <c:crossesAt val="0"/>
        <c:crossBetween val="midCat"/>
      </c:valAx>
      <c:spPr>
        <a:ln w="3175">
          <a:solidFill>
            <a:schemeClr val="tx1"/>
          </a:solidFill>
          <a:prstDash val="sysDot"/>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33336</xdr:colOff>
      <xdr:row>10</xdr:row>
      <xdr:rowOff>0</xdr:rowOff>
    </xdr:from>
    <xdr:to>
      <xdr:col>15</xdr:col>
      <xdr:colOff>609599</xdr:colOff>
      <xdr:row>34</xdr:row>
      <xdr:rowOff>19050</xdr:rowOff>
    </xdr:to>
    <xdr:graphicFrame macro="">
      <xdr:nvGraphicFramePr>
        <xdr:cNvPr id="2" name="Grafiek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0.03783</cdr:x>
      <cdr:y>0.08714</cdr:y>
    </cdr:from>
    <cdr:to>
      <cdr:x>0.12348</cdr:x>
      <cdr:y>0.12656</cdr:y>
    </cdr:to>
    <cdr:sp macro="" textlink="">
      <cdr:nvSpPr>
        <cdr:cNvPr id="6" name="Tekstvak 5"/>
        <cdr:cNvSpPr txBox="1"/>
      </cdr:nvSpPr>
      <cdr:spPr>
        <a:xfrm xmlns:a="http://schemas.openxmlformats.org/drawingml/2006/main">
          <a:off x="252414" y="400050"/>
          <a:ext cx="571500"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Punten</a:t>
          </a:r>
        </a:p>
      </cdr:txBody>
    </cdr:sp>
  </cdr:relSizeAnchor>
  <cdr:relSizeAnchor xmlns:cdr="http://schemas.openxmlformats.org/drawingml/2006/chartDrawing">
    <cdr:from>
      <cdr:x>0.8858</cdr:x>
      <cdr:y>0.90664</cdr:y>
    </cdr:from>
    <cdr:to>
      <cdr:x>0.95432</cdr:x>
      <cdr:y>0.95851</cdr:y>
    </cdr:to>
    <cdr:sp macro="" textlink="">
      <cdr:nvSpPr>
        <cdr:cNvPr id="2" name="Tekstvak 1"/>
        <cdr:cNvSpPr txBox="1"/>
      </cdr:nvSpPr>
      <cdr:spPr>
        <a:xfrm xmlns:a="http://schemas.openxmlformats.org/drawingml/2006/main">
          <a:off x="5910265" y="4162425"/>
          <a:ext cx="45720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l-NL" sz="1000" b="1"/>
            <a:t>euro</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118E9-37F4-47C5-A486-5EC3F126B7A1}">
  <dimension ref="B1:O26"/>
  <sheetViews>
    <sheetView tabSelected="1" workbookViewId="0">
      <selection activeCell="G11" sqref="G11"/>
    </sheetView>
  </sheetViews>
  <sheetFormatPr defaultColWidth="8.7109375" defaultRowHeight="17.25" x14ac:dyDescent="0.25"/>
  <cols>
    <col min="1" max="1" width="2.5703125" style="12" customWidth="1"/>
    <col min="2" max="2" width="2.5703125" style="44" customWidth="1"/>
    <col min="3" max="3" width="36.85546875" style="31" customWidth="1"/>
    <col min="4" max="13" width="13.42578125" style="12" customWidth="1"/>
    <col min="14" max="14" width="15.7109375" style="12" customWidth="1"/>
    <col min="15" max="15" width="12.7109375" style="12" customWidth="1"/>
    <col min="16" max="16" width="12.85546875" style="12" customWidth="1"/>
    <col min="17" max="16384" width="8.7109375" style="12"/>
  </cols>
  <sheetData>
    <row r="1" spans="2:15" ht="110.45" customHeight="1" x14ac:dyDescent="0.25">
      <c r="B1" s="66" t="s">
        <v>62</v>
      </c>
      <c r="C1" s="66"/>
      <c r="D1" s="66"/>
      <c r="E1" s="66"/>
      <c r="F1" s="66"/>
      <c r="G1" s="66"/>
      <c r="H1" s="66"/>
      <c r="I1" s="66"/>
      <c r="J1" s="66"/>
      <c r="K1" s="66"/>
      <c r="L1" s="66"/>
      <c r="M1" s="66"/>
      <c r="N1" s="66"/>
      <c r="O1" s="66"/>
    </row>
    <row r="3" spans="2:15" ht="23.25" x14ac:dyDescent="0.25">
      <c r="B3" s="61" t="s">
        <v>57</v>
      </c>
      <c r="C3" s="61"/>
      <c r="D3" s="61"/>
      <c r="E3" s="61"/>
      <c r="F3" s="61"/>
      <c r="G3" s="61"/>
      <c r="H3" s="61"/>
      <c r="I3" s="61"/>
      <c r="J3" s="61"/>
      <c r="K3" s="61"/>
      <c r="L3" s="61"/>
      <c r="M3" s="61"/>
      <c r="N3" s="61"/>
      <c r="O3" s="61"/>
    </row>
    <row r="5" spans="2:15" s="35" customFormat="1" ht="45" x14ac:dyDescent="0.25">
      <c r="B5" s="49" t="s">
        <v>53</v>
      </c>
      <c r="C5" s="50" t="s">
        <v>52</v>
      </c>
      <c r="D5" s="51">
        <v>1</v>
      </c>
      <c r="E5" s="51">
        <v>2</v>
      </c>
      <c r="F5" s="51">
        <v>3</v>
      </c>
      <c r="G5" s="51">
        <v>4</v>
      </c>
      <c r="H5" s="51">
        <v>5</v>
      </c>
      <c r="I5" s="51">
        <v>6</v>
      </c>
      <c r="J5" s="51">
        <v>7</v>
      </c>
      <c r="K5" s="51">
        <v>8</v>
      </c>
      <c r="L5" s="51">
        <v>9</v>
      </c>
      <c r="M5" s="51">
        <v>10</v>
      </c>
      <c r="N5" s="51">
        <v>11</v>
      </c>
      <c r="O5" s="54" t="s">
        <v>58</v>
      </c>
    </row>
    <row r="6" spans="2:15" ht="25.5" customHeight="1" x14ac:dyDescent="0.25">
      <c r="B6" s="45"/>
      <c r="C6" s="48" t="s">
        <v>49</v>
      </c>
      <c r="D6" s="33">
        <v>2025</v>
      </c>
      <c r="E6" s="33">
        <v>2026</v>
      </c>
      <c r="F6" s="33">
        <v>2027</v>
      </c>
      <c r="G6" s="33">
        <v>2028</v>
      </c>
      <c r="H6" s="33">
        <v>2029</v>
      </c>
      <c r="I6" s="33">
        <v>2030</v>
      </c>
      <c r="J6" s="33">
        <v>2031</v>
      </c>
      <c r="K6" s="33">
        <v>2032</v>
      </c>
      <c r="L6" s="33">
        <v>2033</v>
      </c>
      <c r="M6" s="33">
        <v>2034</v>
      </c>
      <c r="N6" s="33">
        <v>2034</v>
      </c>
      <c r="O6" s="32"/>
    </row>
    <row r="7" spans="2:15" ht="30" customHeight="1" x14ac:dyDescent="0.25">
      <c r="B7" s="65" t="s">
        <v>13</v>
      </c>
      <c r="C7" s="34" t="s">
        <v>55</v>
      </c>
      <c r="D7" s="11">
        <v>5</v>
      </c>
      <c r="E7" s="11">
        <v>5</v>
      </c>
      <c r="F7" s="11">
        <v>5</v>
      </c>
      <c r="G7" s="11">
        <v>5</v>
      </c>
      <c r="H7" s="11">
        <v>5</v>
      </c>
      <c r="I7" s="11">
        <v>5</v>
      </c>
      <c r="J7" s="11">
        <v>5</v>
      </c>
      <c r="K7" s="11">
        <v>5</v>
      </c>
      <c r="L7" s="11">
        <v>5</v>
      </c>
      <c r="M7" s="11">
        <v>5</v>
      </c>
      <c r="N7" s="11">
        <v>5</v>
      </c>
      <c r="O7" s="32"/>
    </row>
    <row r="8" spans="2:15" ht="76.5" customHeight="1" x14ac:dyDescent="0.25">
      <c r="B8" s="65"/>
      <c r="C8" s="34" t="s">
        <v>64</v>
      </c>
      <c r="D8" s="59">
        <v>0</v>
      </c>
      <c r="E8" s="59">
        <v>0</v>
      </c>
      <c r="F8" s="59">
        <v>0</v>
      </c>
      <c r="G8" s="59">
        <v>0</v>
      </c>
      <c r="H8" s="59">
        <v>0</v>
      </c>
      <c r="I8" s="59">
        <v>0</v>
      </c>
      <c r="J8" s="59">
        <v>0</v>
      </c>
      <c r="K8" s="59">
        <v>0</v>
      </c>
      <c r="L8" s="42"/>
      <c r="M8" s="42"/>
      <c r="N8" s="42"/>
      <c r="O8" s="53"/>
    </row>
    <row r="9" spans="2:15" s="35" customFormat="1" ht="36.950000000000003" customHeight="1" x14ac:dyDescent="0.25">
      <c r="B9" s="46"/>
      <c r="C9" s="36" t="s">
        <v>60</v>
      </c>
      <c r="D9" s="37">
        <f>D8*D7</f>
        <v>0</v>
      </c>
      <c r="E9" s="37">
        <f t="shared" ref="E9:K9" si="0">E8*E7</f>
        <v>0</v>
      </c>
      <c r="F9" s="37">
        <f t="shared" si="0"/>
        <v>0</v>
      </c>
      <c r="G9" s="37">
        <f t="shared" si="0"/>
        <v>0</v>
      </c>
      <c r="H9" s="37">
        <f t="shared" si="0"/>
        <v>0</v>
      </c>
      <c r="I9" s="37">
        <f t="shared" si="0"/>
        <v>0</v>
      </c>
      <c r="J9" s="37">
        <f t="shared" si="0"/>
        <v>0</v>
      </c>
      <c r="K9" s="37">
        <f t="shared" si="0"/>
        <v>0</v>
      </c>
      <c r="L9" s="42"/>
      <c r="M9" s="42"/>
      <c r="N9" s="42"/>
      <c r="O9" s="53">
        <f>SUM(D9:N9)</f>
        <v>0</v>
      </c>
    </row>
    <row r="10" spans="2:15" ht="28.5" customHeight="1" x14ac:dyDescent="0.25">
      <c r="B10" s="65" t="s">
        <v>14</v>
      </c>
      <c r="C10" s="34" t="s">
        <v>54</v>
      </c>
      <c r="D10" s="43">
        <v>0</v>
      </c>
      <c r="E10" s="43">
        <v>0</v>
      </c>
      <c r="F10" s="52">
        <v>5</v>
      </c>
      <c r="G10" s="52">
        <v>10</v>
      </c>
      <c r="H10" s="52">
        <v>15</v>
      </c>
      <c r="I10" s="52">
        <v>20</v>
      </c>
      <c r="J10" s="52">
        <v>25</v>
      </c>
      <c r="K10" s="52">
        <v>30</v>
      </c>
      <c r="L10" s="52">
        <v>35</v>
      </c>
      <c r="M10" s="52">
        <v>40</v>
      </c>
      <c r="N10" s="52">
        <v>40</v>
      </c>
      <c r="O10" s="32"/>
    </row>
    <row r="11" spans="2:15" ht="83.45" customHeight="1" x14ac:dyDescent="0.25">
      <c r="B11" s="65"/>
      <c r="C11" s="34" t="s">
        <v>63</v>
      </c>
      <c r="D11" s="42" t="s">
        <v>50</v>
      </c>
      <c r="E11" s="42" t="s">
        <v>50</v>
      </c>
      <c r="F11" s="59">
        <v>0</v>
      </c>
      <c r="G11" s="59">
        <v>0</v>
      </c>
      <c r="H11" s="59">
        <v>0</v>
      </c>
      <c r="I11" s="59">
        <v>0</v>
      </c>
      <c r="J11" s="59">
        <v>0</v>
      </c>
      <c r="K11" s="59">
        <v>0</v>
      </c>
      <c r="L11" s="59">
        <v>0</v>
      </c>
      <c r="M11" s="59">
        <v>0</v>
      </c>
      <c r="N11" s="59">
        <v>0</v>
      </c>
      <c r="O11" s="53"/>
    </row>
    <row r="12" spans="2:15" s="35" customFormat="1" ht="36.950000000000003" customHeight="1" x14ac:dyDescent="0.25">
      <c r="B12" s="46"/>
      <c r="C12" s="36" t="s">
        <v>59</v>
      </c>
      <c r="D12" s="58"/>
      <c r="E12" s="58"/>
      <c r="F12" s="37">
        <f>F11*F10</f>
        <v>0</v>
      </c>
      <c r="G12" s="37">
        <f t="shared" ref="G12:N12" si="1">G11*G10</f>
        <v>0</v>
      </c>
      <c r="H12" s="37">
        <f t="shared" si="1"/>
        <v>0</v>
      </c>
      <c r="I12" s="37">
        <f t="shared" si="1"/>
        <v>0</v>
      </c>
      <c r="J12" s="37">
        <f t="shared" si="1"/>
        <v>0</v>
      </c>
      <c r="K12" s="37">
        <f t="shared" si="1"/>
        <v>0</v>
      </c>
      <c r="L12" s="37">
        <f t="shared" si="1"/>
        <v>0</v>
      </c>
      <c r="M12" s="37">
        <f t="shared" si="1"/>
        <v>0</v>
      </c>
      <c r="N12" s="37">
        <f t="shared" si="1"/>
        <v>0</v>
      </c>
      <c r="O12" s="53">
        <f>SUM(F12:N12)</f>
        <v>0</v>
      </c>
    </row>
    <row r="13" spans="2:15" s="35" customFormat="1" ht="19.5" customHeight="1" thickBot="1" x14ac:dyDescent="0.3">
      <c r="B13" s="57"/>
      <c r="C13" s="55" t="s">
        <v>61</v>
      </c>
      <c r="D13" s="56">
        <f>D9</f>
        <v>0</v>
      </c>
      <c r="E13" s="56">
        <f>E9</f>
        <v>0</v>
      </c>
      <c r="F13" s="56">
        <f>F12+F9</f>
        <v>0</v>
      </c>
      <c r="G13" s="56">
        <f t="shared" ref="F13:K13" si="2">G12+G9</f>
        <v>0</v>
      </c>
      <c r="H13" s="56">
        <f t="shared" si="2"/>
        <v>0</v>
      </c>
      <c r="I13" s="56">
        <f t="shared" si="2"/>
        <v>0</v>
      </c>
      <c r="J13" s="56">
        <f t="shared" si="2"/>
        <v>0</v>
      </c>
      <c r="K13" s="56">
        <f t="shared" si="2"/>
        <v>0</v>
      </c>
      <c r="L13" s="56">
        <f>L12</f>
        <v>0</v>
      </c>
      <c r="M13" s="56">
        <f t="shared" ref="M13:N13" si="3">M12</f>
        <v>0</v>
      </c>
      <c r="N13" s="56">
        <f t="shared" si="3"/>
        <v>0</v>
      </c>
      <c r="O13" s="53"/>
    </row>
    <row r="14" spans="2:15" ht="37.5" customHeight="1" thickBot="1" x14ac:dyDescent="0.3">
      <c r="B14" s="47" t="s">
        <v>51</v>
      </c>
      <c r="C14" s="39" t="s">
        <v>56</v>
      </c>
      <c r="D14" s="40"/>
      <c r="E14" s="40"/>
      <c r="F14" s="40"/>
      <c r="G14" s="40"/>
      <c r="H14" s="40"/>
      <c r="I14" s="40"/>
      <c r="J14" s="40"/>
      <c r="K14" s="41"/>
      <c r="L14" s="63" t="s">
        <v>31</v>
      </c>
      <c r="M14" s="64"/>
      <c r="N14" s="38">
        <f>O12+O9</f>
        <v>0</v>
      </c>
      <c r="O14" s="32"/>
    </row>
    <row r="16" spans="2:15" x14ac:dyDescent="0.25">
      <c r="C16" s="19" t="s">
        <v>44</v>
      </c>
      <c r="D16" s="20"/>
      <c r="E16" s="21"/>
    </row>
    <row r="17" spans="3:6" ht="21.6" customHeight="1" x14ac:dyDescent="0.25">
      <c r="C17" s="62" t="s">
        <v>18</v>
      </c>
      <c r="D17" s="60"/>
      <c r="E17" s="60"/>
      <c r="F17" s="60"/>
    </row>
    <row r="18" spans="3:6" ht="21.6" customHeight="1" x14ac:dyDescent="0.25">
      <c r="C18" s="62"/>
      <c r="D18" s="60"/>
      <c r="E18" s="60"/>
      <c r="F18" s="60"/>
    </row>
    <row r="19" spans="3:6" ht="21.6" customHeight="1" x14ac:dyDescent="0.25">
      <c r="C19" s="62" t="s">
        <v>45</v>
      </c>
      <c r="D19" s="60"/>
      <c r="E19" s="60"/>
      <c r="F19" s="60"/>
    </row>
    <row r="20" spans="3:6" ht="21.6" customHeight="1" x14ac:dyDescent="0.25">
      <c r="C20" s="62"/>
      <c r="D20" s="60"/>
      <c r="E20" s="60"/>
      <c r="F20" s="60"/>
    </row>
    <row r="21" spans="3:6" ht="21.6" customHeight="1" x14ac:dyDescent="0.25">
      <c r="C21" s="62" t="s">
        <v>46</v>
      </c>
      <c r="D21" s="60"/>
      <c r="E21" s="60"/>
      <c r="F21" s="60"/>
    </row>
    <row r="22" spans="3:6" ht="21.6" customHeight="1" x14ac:dyDescent="0.25">
      <c r="C22" s="62"/>
      <c r="D22" s="60"/>
      <c r="E22" s="60"/>
      <c r="F22" s="60"/>
    </row>
    <row r="23" spans="3:6" ht="21.6" customHeight="1" x14ac:dyDescent="0.25">
      <c r="C23" s="62" t="s">
        <v>47</v>
      </c>
      <c r="D23" s="60"/>
      <c r="E23" s="60"/>
      <c r="F23" s="60"/>
    </row>
    <row r="24" spans="3:6" ht="21.6" customHeight="1" x14ac:dyDescent="0.25">
      <c r="C24" s="62"/>
      <c r="D24" s="60"/>
      <c r="E24" s="60"/>
      <c r="F24" s="60"/>
    </row>
    <row r="25" spans="3:6" ht="21.6" customHeight="1" x14ac:dyDescent="0.25">
      <c r="C25" s="62" t="s">
        <v>48</v>
      </c>
      <c r="D25" s="60"/>
      <c r="E25" s="60"/>
      <c r="F25" s="60"/>
    </row>
    <row r="26" spans="3:6" ht="21.6" customHeight="1" x14ac:dyDescent="0.25">
      <c r="C26" s="62"/>
      <c r="D26" s="60"/>
      <c r="E26" s="60"/>
      <c r="F26" s="60"/>
    </row>
  </sheetData>
  <sheetProtection algorithmName="SHA-512" hashValue="L6PXr0UqkCkF4PuDMXJEqz8sK0v0YJW+MbFQrcLwVDY7Yfs937RrW3v6EltrZbGuPjiFHpV4KNy2x1ubgqGsUQ==" saltValue="iRgPhTkzWUCJ2GZOjonXdw==" spinCount="100000" sheet="1" objects="1" scenarios="1"/>
  <mergeCells count="15">
    <mergeCell ref="B1:O1"/>
    <mergeCell ref="D17:F18"/>
    <mergeCell ref="D19:F20"/>
    <mergeCell ref="D21:F22"/>
    <mergeCell ref="D23:F24"/>
    <mergeCell ref="D25:F26"/>
    <mergeCell ref="B3:O3"/>
    <mergeCell ref="C17:C18"/>
    <mergeCell ref="C19:C20"/>
    <mergeCell ref="C21:C22"/>
    <mergeCell ref="C23:C24"/>
    <mergeCell ref="C25:C26"/>
    <mergeCell ref="L14:M14"/>
    <mergeCell ref="B7:B8"/>
    <mergeCell ref="B10:B11"/>
  </mergeCells>
  <pageMargins left="0.19685039370078741" right="0.19685039370078741" top="1.3385826771653544"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964A-DE23-4882-B55F-16BBD8B6D6A9}">
  <dimension ref="B2:I20"/>
  <sheetViews>
    <sheetView topLeftCell="A4" workbookViewId="0">
      <selection activeCell="K7" sqref="K7"/>
    </sheetView>
  </sheetViews>
  <sheetFormatPr defaultRowHeight="15" x14ac:dyDescent="0.25"/>
  <cols>
    <col min="2" max="2" width="32.5703125" customWidth="1"/>
    <col min="3" max="3" width="19.85546875" customWidth="1"/>
    <col min="4" max="4" width="61.140625" customWidth="1"/>
    <col min="5" max="6" width="19.28515625" customWidth="1"/>
    <col min="7" max="7" width="18.140625" customWidth="1"/>
    <col min="8" max="9" width="19.28515625" customWidth="1"/>
  </cols>
  <sheetData>
    <row r="2" spans="2:9" ht="23.25" x14ac:dyDescent="0.25">
      <c r="B2" s="13" t="s">
        <v>42</v>
      </c>
      <c r="C2" s="14"/>
      <c r="D2" s="14"/>
      <c r="E2" s="14"/>
      <c r="F2" s="14"/>
      <c r="G2" s="14"/>
      <c r="H2" s="14"/>
      <c r="I2" s="15"/>
    </row>
    <row r="4" spans="2:9" ht="45" x14ac:dyDescent="0.25">
      <c r="B4" s="16" t="s">
        <v>29</v>
      </c>
      <c r="C4" s="16" t="s">
        <v>32</v>
      </c>
      <c r="D4" s="16" t="s">
        <v>28</v>
      </c>
      <c r="E4" s="16" t="s">
        <v>33</v>
      </c>
      <c r="F4" s="17" t="s">
        <v>30</v>
      </c>
      <c r="G4" s="16" t="s">
        <v>34</v>
      </c>
      <c r="H4" s="17" t="s">
        <v>35</v>
      </c>
      <c r="I4" s="17" t="s">
        <v>36</v>
      </c>
    </row>
    <row r="5" spans="2:9" ht="30" x14ac:dyDescent="0.25">
      <c r="B5" s="22" t="s">
        <v>37</v>
      </c>
      <c r="C5" s="23"/>
      <c r="D5" s="24"/>
      <c r="E5" s="23"/>
      <c r="F5" s="23"/>
      <c r="G5" s="22" t="s">
        <v>38</v>
      </c>
      <c r="H5" s="30">
        <v>0</v>
      </c>
      <c r="I5" s="28">
        <v>0</v>
      </c>
    </row>
    <row r="6" spans="2:9" ht="30" x14ac:dyDescent="0.25">
      <c r="B6" s="23" t="s">
        <v>39</v>
      </c>
      <c r="C6" s="23"/>
      <c r="D6" s="24"/>
      <c r="E6" s="23"/>
      <c r="F6" s="23"/>
      <c r="G6" s="22" t="s">
        <v>38</v>
      </c>
      <c r="H6" s="30">
        <v>0</v>
      </c>
      <c r="I6" s="28">
        <v>0</v>
      </c>
    </row>
    <row r="7" spans="2:9" ht="30" x14ac:dyDescent="0.25">
      <c r="B7" s="25" t="s">
        <v>40</v>
      </c>
      <c r="C7" s="25"/>
      <c r="D7" s="25"/>
      <c r="E7" s="25"/>
      <c r="F7" s="25"/>
      <c r="G7" s="26" t="s">
        <v>38</v>
      </c>
      <c r="H7" s="29">
        <v>0</v>
      </c>
      <c r="I7" s="29">
        <v>0</v>
      </c>
    </row>
    <row r="8" spans="2:9" ht="31.5" customHeight="1" x14ac:dyDescent="0.25">
      <c r="B8" s="25" t="s">
        <v>41</v>
      </c>
      <c r="C8" s="25"/>
      <c r="D8" s="27"/>
      <c r="E8" s="25"/>
      <c r="F8" s="25"/>
      <c r="G8" s="25"/>
      <c r="H8" s="29">
        <v>0</v>
      </c>
      <c r="I8" s="29">
        <v>0</v>
      </c>
    </row>
    <row r="9" spans="2:9" ht="31.5" customHeight="1" x14ac:dyDescent="0.25">
      <c r="B9" s="25"/>
      <c r="C9" s="25"/>
      <c r="D9" s="25"/>
      <c r="E9" s="25"/>
      <c r="F9" s="25"/>
      <c r="G9" s="25"/>
      <c r="H9" s="29">
        <v>0</v>
      </c>
      <c r="I9" s="29">
        <v>0</v>
      </c>
    </row>
    <row r="10" spans="2:9" ht="31.5" customHeight="1" x14ac:dyDescent="0.25">
      <c r="B10" s="25"/>
      <c r="C10" s="25"/>
      <c r="D10" s="27"/>
      <c r="E10" s="25"/>
      <c r="F10" s="25"/>
      <c r="G10" s="25"/>
      <c r="H10" s="29">
        <v>0</v>
      </c>
      <c r="I10" s="29">
        <v>0</v>
      </c>
    </row>
    <row r="11" spans="2:9" ht="31.5" customHeight="1" x14ac:dyDescent="0.25">
      <c r="B11" s="25"/>
      <c r="C11" s="25"/>
      <c r="D11" s="25"/>
      <c r="E11" s="25"/>
      <c r="F11" s="25"/>
      <c r="G11" s="25"/>
      <c r="H11" s="29">
        <v>0</v>
      </c>
      <c r="I11" s="29">
        <v>0</v>
      </c>
    </row>
    <row r="12" spans="2:9" ht="31.5" customHeight="1" x14ac:dyDescent="0.25">
      <c r="B12" s="25"/>
      <c r="C12" s="25"/>
      <c r="D12" s="27"/>
      <c r="E12" s="25"/>
      <c r="F12" s="25"/>
      <c r="G12" s="25"/>
      <c r="H12" s="29">
        <v>0</v>
      </c>
      <c r="I12" s="29">
        <v>0</v>
      </c>
    </row>
    <row r="13" spans="2:9" ht="31.5" customHeight="1" x14ac:dyDescent="0.25">
      <c r="B13" s="25"/>
      <c r="C13" s="25"/>
      <c r="D13" s="25"/>
      <c r="E13" s="25"/>
      <c r="F13" s="25"/>
      <c r="G13" s="25"/>
      <c r="H13" s="29">
        <v>0</v>
      </c>
      <c r="I13" s="29">
        <v>0</v>
      </c>
    </row>
    <row r="14" spans="2:9" ht="31.5" customHeight="1" x14ac:dyDescent="0.25">
      <c r="B14" s="25"/>
      <c r="C14" s="25"/>
      <c r="D14" s="27"/>
      <c r="E14" s="25"/>
      <c r="F14" s="25"/>
      <c r="G14" s="25"/>
      <c r="H14" s="29">
        <v>0</v>
      </c>
      <c r="I14" s="29">
        <v>0</v>
      </c>
    </row>
    <row r="15" spans="2:9" ht="31.5" customHeight="1" x14ac:dyDescent="0.25">
      <c r="B15" s="25"/>
      <c r="C15" s="25"/>
      <c r="D15" s="25"/>
      <c r="E15" s="25"/>
      <c r="F15" s="25"/>
      <c r="G15" s="25"/>
      <c r="H15" s="29">
        <v>0</v>
      </c>
      <c r="I15" s="29">
        <v>0</v>
      </c>
    </row>
    <row r="16" spans="2:9" ht="31.5" customHeight="1" x14ac:dyDescent="0.25">
      <c r="B16" s="25"/>
      <c r="C16" s="25"/>
      <c r="D16" s="27"/>
      <c r="E16" s="25"/>
      <c r="F16" s="25"/>
      <c r="G16" s="25"/>
      <c r="H16" s="29">
        <v>0</v>
      </c>
      <c r="I16" s="29">
        <v>0</v>
      </c>
    </row>
    <row r="17" spans="2:9" ht="31.5" customHeight="1" x14ac:dyDescent="0.25">
      <c r="B17" s="25"/>
      <c r="C17" s="25"/>
      <c r="D17" s="25"/>
      <c r="E17" s="25"/>
      <c r="F17" s="25"/>
      <c r="G17" s="25"/>
      <c r="H17" s="29">
        <v>0</v>
      </c>
      <c r="I17" s="29">
        <v>0</v>
      </c>
    </row>
    <row r="18" spans="2:9" ht="31.5" customHeight="1" x14ac:dyDescent="0.25">
      <c r="B18" s="25"/>
      <c r="C18" s="25"/>
      <c r="D18" s="27"/>
      <c r="E18" s="25"/>
      <c r="F18" s="25"/>
      <c r="G18" s="25"/>
      <c r="H18" s="29">
        <v>0</v>
      </c>
      <c r="I18" s="29">
        <v>0</v>
      </c>
    </row>
    <row r="19" spans="2:9" ht="31.5" customHeight="1" x14ac:dyDescent="0.25">
      <c r="B19" s="25"/>
      <c r="C19" s="25"/>
      <c r="D19" s="25"/>
      <c r="E19" s="25"/>
      <c r="F19" s="25"/>
      <c r="G19" s="25"/>
      <c r="H19" s="29">
        <v>0</v>
      </c>
      <c r="I19" s="29">
        <v>0</v>
      </c>
    </row>
    <row r="20" spans="2:9" ht="31.5" customHeight="1" x14ac:dyDescent="0.25">
      <c r="B20" s="25"/>
      <c r="C20" s="25"/>
      <c r="D20" s="25"/>
      <c r="E20" s="25"/>
      <c r="F20" s="25"/>
      <c r="G20" s="25"/>
      <c r="H20" s="29">
        <v>0</v>
      </c>
      <c r="I20" s="29">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1"/>
  <sheetViews>
    <sheetView workbookViewId="0">
      <selection activeCell="B11" sqref="B11:D11"/>
    </sheetView>
  </sheetViews>
  <sheetFormatPr defaultColWidth="9.140625" defaultRowHeight="15" x14ac:dyDescent="0.25"/>
  <cols>
    <col min="1" max="1" width="15.5703125" style="4" bestFit="1" customWidth="1"/>
    <col min="2" max="3" width="13.7109375" style="4" customWidth="1"/>
    <col min="4" max="4" width="22.85546875" style="4" customWidth="1"/>
    <col min="5" max="5" width="4.140625" style="4" customWidth="1"/>
    <col min="6" max="16384" width="9.140625" style="4"/>
  </cols>
  <sheetData>
    <row r="1" spans="1:20" x14ac:dyDescent="0.25">
      <c r="A1" s="67" t="s">
        <v>43</v>
      </c>
      <c r="B1" s="67"/>
      <c r="C1" s="67"/>
      <c r="D1" s="67"/>
      <c r="E1" s="67"/>
      <c r="F1" s="67"/>
      <c r="G1" s="67"/>
      <c r="H1" s="67"/>
      <c r="I1" s="67"/>
      <c r="J1" s="67"/>
      <c r="K1" s="67"/>
      <c r="L1" s="67"/>
      <c r="M1" s="67"/>
      <c r="N1" s="67"/>
      <c r="O1" s="67"/>
      <c r="P1" s="67"/>
    </row>
    <row r="2" spans="1:20" x14ac:dyDescent="0.25">
      <c r="A2" s="67"/>
      <c r="B2" s="67"/>
      <c r="C2" s="67"/>
      <c r="D2" s="67"/>
      <c r="E2" s="67"/>
      <c r="F2" s="67"/>
      <c r="G2" s="67"/>
      <c r="H2" s="67"/>
      <c r="I2" s="67"/>
      <c r="J2" s="67"/>
      <c r="K2" s="67"/>
      <c r="L2" s="67"/>
      <c r="M2" s="67"/>
      <c r="N2" s="67"/>
      <c r="O2" s="67"/>
      <c r="P2" s="67"/>
    </row>
    <row r="3" spans="1:20" x14ac:dyDescent="0.25">
      <c r="A3" s="67"/>
      <c r="B3" s="67"/>
      <c r="C3" s="67"/>
      <c r="D3" s="67"/>
      <c r="E3" s="67"/>
      <c r="F3" s="67"/>
      <c r="G3" s="67"/>
      <c r="H3" s="67"/>
      <c r="I3" s="67"/>
      <c r="J3" s="67"/>
      <c r="K3" s="67"/>
      <c r="L3" s="67"/>
      <c r="M3" s="67"/>
      <c r="N3" s="67"/>
      <c r="O3" s="67"/>
      <c r="P3" s="67"/>
    </row>
    <row r="4" spans="1:20" x14ac:dyDescent="0.25">
      <c r="A4" s="67"/>
      <c r="B4" s="67"/>
      <c r="C4" s="67"/>
      <c r="D4" s="67"/>
      <c r="E4" s="67"/>
      <c r="F4" s="67"/>
      <c r="G4" s="67"/>
      <c r="H4" s="67"/>
      <c r="I4" s="67"/>
      <c r="J4" s="67"/>
      <c r="K4" s="67"/>
      <c r="L4" s="67"/>
      <c r="M4" s="67"/>
      <c r="N4" s="67"/>
      <c r="O4" s="67"/>
      <c r="P4" s="67"/>
    </row>
    <row r="5" spans="1:20" x14ac:dyDescent="0.25">
      <c r="A5" s="67"/>
      <c r="B5" s="67"/>
      <c r="C5" s="67"/>
      <c r="D5" s="67"/>
      <c r="E5" s="67"/>
      <c r="F5" s="67"/>
      <c r="G5" s="67"/>
      <c r="H5" s="67"/>
      <c r="I5" s="67"/>
      <c r="J5" s="67"/>
      <c r="K5" s="67"/>
      <c r="L5" s="67"/>
      <c r="M5" s="67"/>
      <c r="N5" s="67"/>
      <c r="O5" s="67"/>
      <c r="P5" s="67"/>
    </row>
    <row r="6" spans="1:20" x14ac:dyDescent="0.25">
      <c r="A6" s="67"/>
      <c r="B6" s="67"/>
      <c r="C6" s="67"/>
      <c r="D6" s="67"/>
      <c r="E6" s="67"/>
      <c r="F6" s="67"/>
      <c r="G6" s="67"/>
      <c r="H6" s="67"/>
      <c r="I6" s="67"/>
      <c r="J6" s="67"/>
      <c r="K6" s="67"/>
      <c r="L6" s="67"/>
      <c r="M6" s="67"/>
      <c r="N6" s="67"/>
      <c r="O6" s="67"/>
      <c r="P6" s="67"/>
    </row>
    <row r="9" spans="1:20" s="2" customFormat="1" x14ac:dyDescent="0.25">
      <c r="A9" s="68" t="s">
        <v>27</v>
      </c>
      <c r="B9" s="68"/>
      <c r="C9" s="68"/>
      <c r="D9" s="68"/>
      <c r="E9" s="68"/>
      <c r="F9" s="68"/>
      <c r="G9" s="68"/>
      <c r="H9" s="68"/>
      <c r="I9" s="68"/>
      <c r="J9" s="68"/>
      <c r="K9" s="68"/>
      <c r="L9" s="68"/>
      <c r="M9" s="68"/>
      <c r="N9" s="68"/>
      <c r="O9" s="68"/>
      <c r="P9" s="68"/>
      <c r="Q9" s="1"/>
      <c r="R9" s="1"/>
      <c r="S9" s="1"/>
      <c r="T9" s="1"/>
    </row>
    <row r="11" spans="1:20" x14ac:dyDescent="0.25">
      <c r="A11" s="3" t="s">
        <v>18</v>
      </c>
      <c r="B11" s="71" t="s">
        <v>65</v>
      </c>
      <c r="C11" s="71"/>
      <c r="D11" s="71"/>
      <c r="E11" s="2"/>
    </row>
    <row r="12" spans="1:20" x14ac:dyDescent="0.25">
      <c r="A12" s="5"/>
      <c r="B12" s="72"/>
      <c r="C12" s="72"/>
      <c r="D12" s="72"/>
      <c r="E12" s="2"/>
    </row>
    <row r="13" spans="1:20" x14ac:dyDescent="0.25">
      <c r="E13" s="2"/>
    </row>
    <row r="14" spans="1:20" x14ac:dyDescent="0.25">
      <c r="A14" s="73" t="s">
        <v>8</v>
      </c>
      <c r="B14" s="73"/>
      <c r="C14" s="73"/>
      <c r="D14" s="73"/>
      <c r="E14" s="2"/>
      <c r="I14" s="4" t="s">
        <v>4</v>
      </c>
      <c r="J14" s="4" t="s">
        <v>5</v>
      </c>
    </row>
    <row r="15" spans="1:20" x14ac:dyDescent="0.25">
      <c r="A15" s="4" t="s">
        <v>0</v>
      </c>
      <c r="B15" s="10">
        <v>255000</v>
      </c>
      <c r="C15" s="6" t="s">
        <v>6</v>
      </c>
      <c r="D15" s="4" t="s">
        <v>19</v>
      </c>
      <c r="E15" s="2"/>
      <c r="I15" s="4">
        <v>0</v>
      </c>
      <c r="J15" s="4">
        <f>PrKn</f>
        <v>255000</v>
      </c>
      <c r="K15" s="4">
        <f>PrMax</f>
        <v>436000</v>
      </c>
      <c r="M15" s="4">
        <f>PrIn</f>
        <v>0</v>
      </c>
    </row>
    <row r="16" spans="1:20" x14ac:dyDescent="0.25">
      <c r="A16" s="4" t="s">
        <v>1</v>
      </c>
      <c r="B16" s="10">
        <v>700</v>
      </c>
      <c r="C16" s="6" t="s">
        <v>7</v>
      </c>
      <c r="D16" s="4" t="s">
        <v>20</v>
      </c>
      <c r="E16" s="2"/>
      <c r="I16" s="4">
        <f>MaxPnt</f>
        <v>700</v>
      </c>
      <c r="J16" s="4">
        <f>PuKn</f>
        <v>700</v>
      </c>
      <c r="K16" s="4">
        <v>0</v>
      </c>
      <c r="M16" s="7">
        <f>IF(PrIn&lt;=PrMax,A31,0)</f>
        <v>700</v>
      </c>
    </row>
    <row r="17" spans="1:14" x14ac:dyDescent="0.25">
      <c r="A17" s="4" t="s">
        <v>2</v>
      </c>
      <c r="B17" s="10">
        <v>436000</v>
      </c>
      <c r="C17" s="6" t="s">
        <v>6</v>
      </c>
      <c r="D17" s="4" t="s">
        <v>21</v>
      </c>
      <c r="E17" s="2"/>
    </row>
    <row r="18" spans="1:14" x14ac:dyDescent="0.25">
      <c r="A18" s="4" t="s">
        <v>17</v>
      </c>
      <c r="B18" s="10">
        <v>700</v>
      </c>
      <c r="C18" s="6" t="s">
        <v>7</v>
      </c>
      <c r="E18" s="2"/>
      <c r="L18" s="4">
        <v>0</v>
      </c>
      <c r="M18" s="4">
        <f>PrKn</f>
        <v>255000</v>
      </c>
      <c r="N18" s="4">
        <f>PrKn</f>
        <v>255000</v>
      </c>
    </row>
    <row r="19" spans="1:14" x14ac:dyDescent="0.25">
      <c r="E19" s="2"/>
      <c r="L19" s="4">
        <f>PuKn</f>
        <v>700</v>
      </c>
      <c r="M19" s="4">
        <f>PuKn</f>
        <v>700</v>
      </c>
      <c r="N19" s="4">
        <v>0</v>
      </c>
    </row>
    <row r="20" spans="1:14" x14ac:dyDescent="0.25">
      <c r="A20" s="73" t="s">
        <v>9</v>
      </c>
      <c r="B20" s="73"/>
      <c r="C20" s="73"/>
      <c r="D20" s="73"/>
      <c r="E20" s="2"/>
    </row>
    <row r="21" spans="1:14" x14ac:dyDescent="0.25">
      <c r="A21" s="4" t="s">
        <v>3</v>
      </c>
      <c r="B21" s="18"/>
      <c r="C21" s="6" t="s">
        <v>6</v>
      </c>
      <c r="E21" s="2"/>
    </row>
    <row r="22" spans="1:14" x14ac:dyDescent="0.25">
      <c r="E22" s="2"/>
    </row>
    <row r="23" spans="1:14" x14ac:dyDescent="0.25">
      <c r="A23" s="73" t="s">
        <v>10</v>
      </c>
      <c r="B23" s="73"/>
      <c r="C23" s="73"/>
      <c r="D23" s="73"/>
      <c r="E23" s="2"/>
    </row>
    <row r="24" spans="1:14" x14ac:dyDescent="0.25">
      <c r="A24" s="4" t="s">
        <v>16</v>
      </c>
      <c r="E24" s="2"/>
    </row>
    <row r="25" spans="1:14" x14ac:dyDescent="0.25">
      <c r="E25" s="2"/>
    </row>
    <row r="26" spans="1:14" x14ac:dyDescent="0.25">
      <c r="B26" s="8" t="s">
        <v>13</v>
      </c>
      <c r="C26" s="8" t="s">
        <v>14</v>
      </c>
      <c r="E26" s="2"/>
    </row>
    <row r="27" spans="1:14" x14ac:dyDescent="0.25">
      <c r="A27" s="4" t="s">
        <v>11</v>
      </c>
      <c r="B27" s="9">
        <f>(PuKn-MaxPnt)/PrKn</f>
        <v>0</v>
      </c>
      <c r="C27" s="9">
        <f>MaxPnt</f>
        <v>700</v>
      </c>
      <c r="E27" s="2"/>
    </row>
    <row r="28" spans="1:14" x14ac:dyDescent="0.25">
      <c r="A28" s="4" t="s">
        <v>12</v>
      </c>
      <c r="B28" s="9">
        <f>(0-PuKn)/(PrMax-PrKn)</f>
        <v>-3.8674033149171273E-3</v>
      </c>
      <c r="C28" s="9">
        <f>PrMax*PuKn/(PrMax-PrKn)</f>
        <v>1686.1878453038673</v>
      </c>
      <c r="E28" s="2"/>
    </row>
    <row r="29" spans="1:14" x14ac:dyDescent="0.25">
      <c r="E29" s="2"/>
    </row>
    <row r="30" spans="1:14" x14ac:dyDescent="0.25">
      <c r="A30" s="68" t="s">
        <v>15</v>
      </c>
      <c r="B30" s="68"/>
      <c r="C30" s="68"/>
      <c r="D30" s="68"/>
      <c r="E30" s="2"/>
    </row>
    <row r="31" spans="1:14" x14ac:dyDescent="0.25">
      <c r="A31" s="69">
        <f>IF(PrIn&lt;=PrKn,ROUND((PuKn-MaxPnt)/PrKn*PrIn+MaxPnt,3),IF(PrIn&gt;=PrMax,"0",ROUND(((0-PuKn)/(PrMax-PrKn))*PrIn+PrMax*PuKn/(PrMax-PrKn),3)))</f>
        <v>700</v>
      </c>
      <c r="B31" s="69"/>
      <c r="C31" s="69"/>
      <c r="D31" s="69"/>
      <c r="E31" s="2"/>
    </row>
    <row r="32" spans="1:14" ht="15" customHeight="1" x14ac:dyDescent="0.25">
      <c r="A32" s="69"/>
      <c r="B32" s="69"/>
      <c r="C32" s="69"/>
      <c r="D32" s="69"/>
      <c r="E32" s="2"/>
    </row>
    <row r="33" spans="1:5" ht="15" customHeight="1" x14ac:dyDescent="0.25">
      <c r="A33" s="70" t="s">
        <v>7</v>
      </c>
      <c r="B33" s="70"/>
      <c r="C33" s="70"/>
      <c r="D33" s="70"/>
      <c r="E33" s="2"/>
    </row>
    <row r="34" spans="1:5" ht="15" customHeight="1" x14ac:dyDescent="0.25">
      <c r="A34" s="70"/>
      <c r="B34" s="70"/>
      <c r="C34" s="70"/>
      <c r="D34" s="70"/>
      <c r="E34" s="2"/>
    </row>
    <row r="36" spans="1:5" x14ac:dyDescent="0.25">
      <c r="A36" s="4" t="s">
        <v>26</v>
      </c>
    </row>
    <row r="37" spans="1:5" x14ac:dyDescent="0.25">
      <c r="A37" s="4" t="s">
        <v>24</v>
      </c>
    </row>
    <row r="39" spans="1:5" x14ac:dyDescent="0.25">
      <c r="A39" s="4" t="s">
        <v>25</v>
      </c>
    </row>
    <row r="40" spans="1:5" x14ac:dyDescent="0.25">
      <c r="A40" s="4" t="s">
        <v>13</v>
      </c>
      <c r="B40" s="4" t="s">
        <v>22</v>
      </c>
    </row>
    <row r="41" spans="1:5" x14ac:dyDescent="0.25">
      <c r="A41" s="4" t="s">
        <v>14</v>
      </c>
      <c r="B41" s="4" t="s">
        <v>23</v>
      </c>
    </row>
  </sheetData>
  <mergeCells count="10">
    <mergeCell ref="A1:P6"/>
    <mergeCell ref="A30:D30"/>
    <mergeCell ref="A31:D32"/>
    <mergeCell ref="A33:D34"/>
    <mergeCell ref="A9:P9"/>
    <mergeCell ref="B11:D11"/>
    <mergeCell ref="B12:D12"/>
    <mergeCell ref="A14:D14"/>
    <mergeCell ref="A20:D20"/>
    <mergeCell ref="A23:D23"/>
  </mergeCells>
  <conditionalFormatting sqref="A33:D34">
    <cfRule type="containsText" dxfId="0" priority="1" operator="containsText" text="punten">
      <formula>NOT(ISERROR(SEARCH("punten",A33)))</formula>
    </cfRule>
  </conditionalFormatting>
  <pageMargins left="0.51181102362204722" right="0.51181102362204722" top="0.74803149606299213" bottom="0.74803149606299213" header="0.31496062992125984" footer="0.31496062992125984"/>
  <pageSetup paperSize="9" scale="8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D452D2C736A644966078FFCFF86BDD" ma:contentTypeVersion="19" ma:contentTypeDescription="Een nieuw document maken." ma:contentTypeScope="" ma:versionID="17067d57cd94e8156bb84629e3d9ae3b">
  <xsd:schema xmlns:xsd="http://www.w3.org/2001/XMLSchema" xmlns:xs="http://www.w3.org/2001/XMLSchema" xmlns:p="http://schemas.microsoft.com/office/2006/metadata/properties" xmlns:ns2="77452795-824a-4340-ad82-136edb6f119d" xmlns:ns3="fa2fa439-2837-4dd7-ac30-9f5ce114794e" targetNamespace="http://schemas.microsoft.com/office/2006/metadata/properties" ma:root="true" ma:fieldsID="05223597282599d0cee78f69fb6f9483" ns2:_="" ns3:_="">
    <xsd:import namespace="77452795-824a-4340-ad82-136edb6f119d"/>
    <xsd:import namespace="fa2fa439-2837-4dd7-ac30-9f5ce11479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ndut"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452795-824a-4340-ad82-136edb6f11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ndut" ma:index="20" nillable="true" ma:displayName="Person or Group" ma:list="UserInfo" ma:internalName="ndu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0752b81f-bf1e-4216-85ee-deb0f27b41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2fa439-2837-4dd7-ac30-9f5ce114794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4" nillable="true" ma:displayName="Taxonomy Catch All Column" ma:hidden="true" ma:list="{195af0ed-6402-4cf9-be87-c47abcc209cb}" ma:internalName="TaxCatchAll" ma:showField="CatchAllData" ma:web="fa2fa439-2837-4dd7-ac30-9f5ce11479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452795-824a-4340-ad82-136edb6f119d">
      <Terms xmlns="http://schemas.microsoft.com/office/infopath/2007/PartnerControls"/>
    </lcf76f155ced4ddcb4097134ff3c332f>
    <TaxCatchAll xmlns="fa2fa439-2837-4dd7-ac30-9f5ce114794e" xsi:nil="true"/>
    <ndut xmlns="77452795-824a-4340-ad82-136edb6f119d">
      <UserInfo>
        <DisplayName/>
        <AccountId xsi:nil="true"/>
        <AccountType/>
      </UserInfo>
    </ndut>
  </documentManagement>
</p:properties>
</file>

<file path=customXml/itemProps1.xml><?xml version="1.0" encoding="utf-8"?>
<ds:datastoreItem xmlns:ds="http://schemas.openxmlformats.org/officeDocument/2006/customXml" ds:itemID="{7282D094-D5B8-4DA7-A62E-47D85139334E}">
  <ds:schemaRefs>
    <ds:schemaRef ds:uri="http://schemas.microsoft.com/sharepoint/v3/contenttype/forms"/>
  </ds:schemaRefs>
</ds:datastoreItem>
</file>

<file path=customXml/itemProps2.xml><?xml version="1.0" encoding="utf-8"?>
<ds:datastoreItem xmlns:ds="http://schemas.openxmlformats.org/officeDocument/2006/customXml" ds:itemID="{5966D04C-1296-4D1E-8DC3-4555180A6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452795-824a-4340-ad82-136edb6f119d"/>
    <ds:schemaRef ds:uri="fa2fa439-2837-4dd7-ac30-9f5ce11479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800046-7397-48E4-9FB5-1C664A1BC97D}">
  <ds:schemaRefs>
    <ds:schemaRef ds:uri="http://schemas.microsoft.com/office/2006/metadata/properties"/>
    <ds:schemaRef ds:uri="http://schemas.microsoft.com/office/infopath/2007/PartnerControls"/>
    <ds:schemaRef ds:uri="d5c4f9c5-7087-46a8-9743-af9d69eae959"/>
    <ds:schemaRef ds:uri="618a91e7-62b8-4c23-b6bc-655e59ab04f6"/>
    <ds:schemaRef ds:uri="77452795-824a-4340-ad82-136edb6f119d"/>
    <ds:schemaRef ds:uri="fa2fa439-2837-4dd7-ac30-9f5ce11479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P 1. Apparatuur en onderhoud</vt:lpstr>
      <vt:lpstr>P 1. Prijslijst overig</vt:lpstr>
      <vt:lpstr>P 1. Formule Prijzenblad</vt:lpstr>
      <vt:lpstr>'P 1. Formule Prijzenblad'!MaxPnt</vt:lpstr>
      <vt:lpstr>'P 1. Formule Prijzenblad'!PrIn</vt:lpstr>
      <vt:lpstr>'P 1. Formule Prijzenblad'!PrKn</vt:lpstr>
      <vt:lpstr>'P 1. Formule Prijzenblad'!PrMax</vt:lpstr>
      <vt:lpstr>'P 1. Formule Prijzenblad'!PuKn</vt:lpstr>
    </vt:vector>
  </TitlesOfParts>
  <Company>Stanislascollege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diederik.bauw@inkopenvoor.nl</dc:creator>
  <cp:lastModifiedBy>Kaspers-Dokkum, J.A. (FB-INKOOP)</cp:lastModifiedBy>
  <cp:lastPrinted>2024-07-26T09:32:55Z</cp:lastPrinted>
  <dcterms:created xsi:type="dcterms:W3CDTF">2015-01-19T14:52:11Z</dcterms:created>
  <dcterms:modified xsi:type="dcterms:W3CDTF">2024-07-29T13:48:36Z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0x010100B6D452D2C736A644966078FFCFF86BDD</vt:lpwstr>
  </property>
  <property fmtid="{D5CDD505-2E9C-101B-9397-08002B2CF9AE}" pid="3" name="MediaServiceImageTags">
    <vt:lpwstr/>
  </property>
</Properties>
</file>