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SO-CFD\INK_ALG_83-Inkoop-Douane\IUC24-640 Heraanbesteding Remoted Operated Vehicles\03 - BESCHR DOCUMENTEN\Bijlagen\"/>
    </mc:Choice>
  </mc:AlternateContent>
  <xr:revisionPtr revIDLastSave="0" documentId="13_ncr:1_{BA213615-4A77-405E-910B-EA1635BC34DE}" xr6:coauthVersionLast="47" xr6:coauthVersionMax="47" xr10:uidLastSave="{00000000-0000-0000-0000-000000000000}"/>
  <workbookProtection workbookAlgorithmName="SHA-512" workbookHashValue="zUxCch9NtCfHtm+Hcu23D3bve80pUfFXSbd0mlYae/aTjOm65DiV0i2mT0UdrTx2aPBZHqRCeX4d+sV8fRMoVA==" workbookSaltValue="Zn82z7JvAKaF7hgb3oEM5w==" workbookSpinCount="100000" lockStructure="1"/>
  <bookViews>
    <workbookView xWindow="28680" yWindow="-120" windowWidth="29040" windowHeight="15840" xr2:uid="{B8D5AA8B-DBFA-4098-9CFD-A4205561A761}"/>
  </bookViews>
  <sheets>
    <sheet name="Prijsopgaaf" sheetId="1" r:id="rId1"/>
    <sheet name="Oefenblad" sheetId="2" r:id="rId2"/>
    <sheet name="Data" sheetId="3" state="hidden" r:id="rId3"/>
  </sheets>
  <definedNames>
    <definedName name="_xlcn.WorksheetConnection_BijlageBPrijzenblad.xlsxKolom11" hidden="1">Kolom1</definedName>
    <definedName name="_xlcn.WorksheetConnection_BijlageBPrijzenblad.xlsxWens11" hidden="1">Wens1</definedName>
    <definedName name="Kwaliteitsscore">Oefenblad!$H$12:$H$16</definedName>
    <definedName name="Score">Oefenblad!$G$12:$G$16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Kolom1" name="Kolom1" connection="WorksheetConnection_Bijlage B - Prijzenblad.xlsx!Kolom1"/>
          <x15:modelTable id="Wens1" name="Wens1" connection="WorksheetConnection_Bijlage B - Prijzenblad.xlsx!Wens1"/>
        </x15:modelTables>
        <x15:modelRelationships>
          <x15:modelRelationship fromTable="Kolom1" fromColumn="Kolom1" toTable="Wens1" toColumn="Wens 1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2" l="1" a="1"/>
  <c r="D18" i="2" s="1"/>
  <c r="E13" i="2"/>
  <c r="D11" i="1"/>
  <c r="D20" i="2" a="1"/>
  <c r="D20" i="2" s="1"/>
  <c r="D19" i="2" a="1"/>
  <c r="D19" i="2" s="1"/>
  <c r="D17" i="2" a="1"/>
  <c r="D17" i="2" s="1"/>
  <c r="E3" i="3"/>
  <c r="E6" i="3" s="1"/>
  <c r="D3" i="3"/>
  <c r="D6" i="3" s="1"/>
  <c r="C3" i="3"/>
  <c r="B3" i="3"/>
  <c r="B5" i="3" s="1"/>
  <c r="C5" i="3"/>
  <c r="E5" i="3" l="1"/>
  <c r="B4" i="3"/>
  <c r="B6" i="3"/>
  <c r="C4" i="3"/>
  <c r="C6" i="3"/>
  <c r="D5" i="3"/>
  <c r="D4" i="3"/>
  <c r="E4" i="3"/>
  <c r="H7" i="2"/>
  <c r="I12" i="2"/>
  <c r="I15" i="2" s="1"/>
  <c r="H12" i="2"/>
  <c r="H13" i="2" s="1"/>
  <c r="K12" i="2"/>
  <c r="J12" i="2"/>
  <c r="E12" i="2"/>
  <c r="E14" i="2" l="1"/>
  <c r="J15" i="2"/>
  <c r="J14" i="2"/>
  <c r="J13" i="2"/>
  <c r="K15" i="2"/>
  <c r="K14" i="2"/>
  <c r="K13" i="2"/>
  <c r="I13" i="2"/>
  <c r="I14" i="2"/>
  <c r="H14" i="2"/>
  <c r="H15" i="2"/>
  <c r="D10" i="1"/>
  <c r="D12" i="1" l="1"/>
  <c r="D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0B20F25-01E0-4C2D-AA11-FCF4E5337DB2}" keepAlive="1" name="ThisWorkbookDataModel" description="Gegevens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B91192A-DEC2-43FE-9861-11BD9BC03DFC}" name="WorksheetConnection_Bijlage B - Prijzenblad.xlsx!Kolom1" type="102" refreshedVersion="8" minRefreshableVersion="5">
    <extLst>
      <ext xmlns:x15="http://schemas.microsoft.com/office/spreadsheetml/2010/11/main" uri="{DE250136-89BD-433C-8126-D09CA5730AF9}">
        <x15:connection id="Kolom1">
          <x15:rangePr sourceName="_xlcn.WorksheetConnection_BijlageBPrijzenblad.xlsxKolom11"/>
        </x15:connection>
      </ext>
    </extLst>
  </connection>
  <connection id="3" xr16:uid="{CB952499-E827-4258-9A85-922ADA76A408}" name="WorksheetConnection_Bijlage B - Prijzenblad.xlsx!Wens1" type="102" refreshedVersion="8" minRefreshableVersion="5">
    <extLst>
      <ext xmlns:x15="http://schemas.microsoft.com/office/spreadsheetml/2010/11/main" uri="{DE250136-89BD-433C-8126-D09CA5730AF9}">
        <x15:connection id="Wens1">
          <x15:rangePr sourceName="_xlcn.WorksheetConnection_BijlageBPrijzenblad.xlsxWens1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<sst xmlns="http://schemas.openxmlformats.org/spreadsheetml/2006/main" count="57" uniqueCount="33">
  <si>
    <t>Naam Inschrijver</t>
  </si>
  <si>
    <t>Onderdeel</t>
  </si>
  <si>
    <t>Prijs</t>
  </si>
  <si>
    <t>Aantal</t>
  </si>
  <si>
    <t>Totale Inschrijfsom</t>
  </si>
  <si>
    <t>Totale waarde</t>
  </si>
  <si>
    <t>Preventief all-in onderhoud per jaar</t>
  </si>
  <si>
    <t>Remotely Operated Vehicle per stuk</t>
  </si>
  <si>
    <t>Oefenblad Gunnen op Waarde</t>
  </si>
  <si>
    <t>Wens 1</t>
  </si>
  <si>
    <t>Wens 2</t>
  </si>
  <si>
    <t>Uitstekende bijdrage</t>
  </si>
  <si>
    <t xml:space="preserve">Goede bijdrage </t>
  </si>
  <si>
    <t>Redelijke bijdrage</t>
  </si>
  <si>
    <t>Nauwelijkse bijdrage</t>
  </si>
  <si>
    <t>Geen bijdrage</t>
  </si>
  <si>
    <t>Kwaliteit</t>
  </si>
  <si>
    <t>Wens 1 - Onderhoudsplan</t>
  </si>
  <si>
    <t>Wens 2 - Maatschappelijk Verantwoord Inkopen</t>
  </si>
  <si>
    <t>Wens 3A - Kwaliteit ROV theorie</t>
  </si>
  <si>
    <t>Maximale kwaliteitswaarde</t>
  </si>
  <si>
    <t>Wens 3A</t>
  </si>
  <si>
    <t>Wens 3B</t>
  </si>
  <si>
    <t>Wens 3B - Kwaliteit ROV praktijk</t>
  </si>
  <si>
    <t>Totale maximale kwaliteitswaarde</t>
  </si>
  <si>
    <t>Dit tabblad is enkel bedoeld ter verduidelijking van de gunningsmethodiek Gunnen op Waarde. In dit tabblad kunt u kijken hoe de verschillende waardeoordelen en beoordelingen van de Wensen invloed hebben op de fictieve inschrijfsom.</t>
  </si>
  <si>
    <t>Dit tabblad wordt niet bekeken door de Aanbestedende dienst.</t>
  </si>
  <si>
    <t>Score</t>
  </si>
  <si>
    <t>Kwaliteitsscore</t>
  </si>
  <si>
    <t>Fictieve inschrijfsom</t>
  </si>
  <si>
    <t xml:space="preserve"> = in te vullen cellen</t>
  </si>
  <si>
    <t xml:space="preserve">Bijlage B - Prijzenblad </t>
  </si>
  <si>
    <r>
      <rPr>
        <b/>
        <i/>
        <sz val="10"/>
        <color theme="1"/>
        <rFont val="RijksoverheidSansHeading"/>
        <family val="2"/>
      </rPr>
      <t>Let op</t>
    </r>
    <r>
      <rPr>
        <sz val="10"/>
        <color theme="1"/>
        <rFont val="RijksoverheidSansHeading"/>
        <family val="2"/>
      </rPr>
      <t>: de tarieven die moeten worden ingevuld in de lichtblauwe velden dienen all-in tarieven te zijn, zoals vermeld in Eis 10 van Bijlage 1 Specificatie van de opdracht en exclusief BTW te zijn. Alle prijzen dienen met maximaal 2 decimalen achter de komma te worden ingevuld. Zie Bijlage 1 paragraaf 4.1 Prijsstelling voor verdere details en het Beschrijvend document voor de maximering van de prijzen.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</si>
</sst>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RijksoverheidSansHeading"/>
      <family val="2"/>
    </font>
    <font>
      <b/>
      <sz val="10"/>
      <color theme="0"/>
      <name val="RijksoverheidSansHeading"/>
      <family val="2"/>
    </font>
    <font>
      <sz val="10"/>
      <name val="RijksoverheidSansHeading"/>
      <family val="2"/>
    </font>
    <font>
      <b/>
      <sz val="16"/>
      <color theme="0"/>
      <name val="RijksoverheidSansHeading"/>
      <family val="2"/>
    </font>
    <font>
      <b/>
      <i/>
      <sz val="10"/>
      <color theme="1"/>
      <name val="RijksoverheidSansHeading"/>
      <family val="2"/>
    </font>
    <font>
      <b/>
      <sz val="10"/>
      <color theme="1"/>
      <name val="RijksoverheidSansHeading"/>
      <family val="2"/>
    </font>
    <font>
      <b/>
      <sz val="10"/>
      <name val="RijksoverheidSansHeading"/>
      <family val="2"/>
    </font>
    <font>
      <i/>
      <sz val="10"/>
      <color theme="1"/>
      <name val="RijksoverheidSansHeading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1" xfId="0" applyFont="1" applyFill="1" applyBorder="1"/>
    <xf numFmtId="0" fontId="2" fillId="4" borderId="1" xfId="0" applyFont="1" applyFill="1" applyBorder="1"/>
    <xf numFmtId="44" fontId="2" fillId="4" borderId="1" xfId="0" applyNumberFormat="1" applyFont="1" applyFill="1" applyBorder="1"/>
    <xf numFmtId="44" fontId="0" fillId="0" borderId="0" xfId="0" applyNumberFormat="1"/>
    <xf numFmtId="44" fontId="1" fillId="2" borderId="1" xfId="0" applyNumberFormat="1" applyFont="1" applyFill="1" applyBorder="1"/>
    <xf numFmtId="0" fontId="1" fillId="0" borderId="1" xfId="0" applyFont="1" applyBorder="1"/>
    <xf numFmtId="164" fontId="1" fillId="0" borderId="1" xfId="0" applyNumberFormat="1" applyFont="1" applyBorder="1"/>
    <xf numFmtId="44" fontId="1" fillId="0" borderId="1" xfId="0" applyNumberFormat="1" applyFont="1" applyBorder="1"/>
    <xf numFmtId="0" fontId="2" fillId="4" borderId="1" xfId="0" applyFont="1" applyFill="1" applyBorder="1" applyAlignment="1">
      <alignment wrapText="1"/>
    </xf>
    <xf numFmtId="0" fontId="1" fillId="3" borderId="1" xfId="0" applyFont="1" applyFill="1" applyBorder="1"/>
    <xf numFmtId="0" fontId="6" fillId="3" borderId="1" xfId="0" applyFont="1" applyFill="1" applyBorder="1"/>
    <xf numFmtId="164" fontId="6" fillId="3" borderId="1" xfId="0" applyNumberFormat="1" applyFont="1" applyFill="1" applyBorder="1"/>
    <xf numFmtId="0" fontId="7" fillId="3" borderId="1" xfId="0" applyFont="1" applyFill="1" applyBorder="1"/>
    <xf numFmtId="0" fontId="6" fillId="2" borderId="0" xfId="0" applyFont="1" applyFill="1"/>
    <xf numFmtId="44" fontId="1" fillId="2" borderId="0" xfId="0" applyNumberFormat="1" applyFont="1" applyFill="1"/>
    <xf numFmtId="0" fontId="8" fillId="2" borderId="0" xfId="0" applyFont="1" applyFill="1"/>
    <xf numFmtId="44" fontId="8" fillId="2" borderId="0" xfId="0" applyNumberFormat="1" applyFont="1" applyFill="1"/>
    <xf numFmtId="44" fontId="0" fillId="2" borderId="0" xfId="0" applyNumberFormat="1" applyFill="1"/>
    <xf numFmtId="44" fontId="1" fillId="3" borderId="1" xfId="0" applyNumberFormat="1" applyFont="1" applyFill="1" applyBorder="1" applyProtection="1">
      <protection locked="0"/>
    </xf>
    <xf numFmtId="44" fontId="3" fillId="3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alcChain" Target="calcChain.xml"/><Relationship Id="rId4" Type="http://schemas.openxmlformats.org/officeDocument/2006/relationships/theme" Target="theme/theme1.xml"/><Relationship Id="rId9" Type="http://schemas.openxmlformats.org/officeDocument/2006/relationships/powerPivotData" Target="model/item.data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B9FEF-213F-48FF-A82E-9C05CA96F73C}">
  <dimension ref="A1:D12"/>
  <sheetViews>
    <sheetView tabSelected="1" workbookViewId="0">
      <selection activeCell="B10" sqref="B10"/>
    </sheetView>
  </sheetViews>
  <sheetFormatPr defaultRowHeight="14.4" x14ac:dyDescent="0.3"/>
  <cols>
    <col min="1" max="1" width="32.21875" style="1" customWidth="1"/>
    <col min="2" max="2" width="11.44140625" style="1" bestFit="1" customWidth="1"/>
    <col min="3" max="3" width="8.88671875" style="1"/>
    <col min="4" max="4" width="16.6640625" style="1" bestFit="1" customWidth="1"/>
    <col min="5" max="16384" width="8.88671875" style="1"/>
  </cols>
  <sheetData>
    <row r="1" spans="1:4" ht="21.6" x14ac:dyDescent="0.45">
      <c r="A1" s="24" t="s">
        <v>31</v>
      </c>
      <c r="B1" s="24"/>
      <c r="C1" s="24"/>
      <c r="D1" s="24"/>
    </row>
    <row r="2" spans="1:4" x14ac:dyDescent="0.3">
      <c r="A2" s="2"/>
      <c r="B2" s="2"/>
      <c r="C2" s="2"/>
      <c r="D2" s="2"/>
    </row>
    <row r="3" spans="1:4" x14ac:dyDescent="0.3">
      <c r="A3" s="4" t="s">
        <v>0</v>
      </c>
      <c r="B3" s="23"/>
      <c r="C3" s="23"/>
      <c r="D3" s="23"/>
    </row>
    <row r="4" spans="1:4" ht="15" thickBot="1" x14ac:dyDescent="0.35">
      <c r="A4" s="2"/>
      <c r="B4" s="2"/>
      <c r="C4" s="2"/>
      <c r="D4" s="2"/>
    </row>
    <row r="5" spans="1:4" ht="72.599999999999994" customHeight="1" thickBot="1" x14ac:dyDescent="0.35">
      <c r="A5" s="28" t="s">
        <v>32</v>
      </c>
      <c r="B5" s="29"/>
      <c r="C5" s="29"/>
      <c r="D5" s="30"/>
    </row>
    <row r="6" spans="1:4" x14ac:dyDescent="0.3">
      <c r="A6" s="2"/>
      <c r="B6" s="2"/>
      <c r="C6" s="2"/>
      <c r="D6" s="2"/>
    </row>
    <row r="7" spans="1:4" x14ac:dyDescent="0.3">
      <c r="A7" s="12"/>
      <c r="B7" s="25" t="s">
        <v>30</v>
      </c>
      <c r="C7" s="25"/>
      <c r="D7" s="25"/>
    </row>
    <row r="8" spans="1:4" x14ac:dyDescent="0.3">
      <c r="A8" s="2"/>
      <c r="B8" s="2"/>
      <c r="C8" s="2"/>
      <c r="D8" s="2"/>
    </row>
    <row r="9" spans="1:4" x14ac:dyDescent="0.3">
      <c r="A9" s="4" t="s">
        <v>1</v>
      </c>
      <c r="B9" s="4" t="s">
        <v>2</v>
      </c>
      <c r="C9" s="4" t="s">
        <v>3</v>
      </c>
      <c r="D9" s="4" t="s">
        <v>5</v>
      </c>
    </row>
    <row r="10" spans="1:4" x14ac:dyDescent="0.3">
      <c r="A10" s="3" t="s">
        <v>7</v>
      </c>
      <c r="B10" s="22"/>
      <c r="C10" s="3">
        <v>2</v>
      </c>
      <c r="D10" s="7">
        <f>B10*C10</f>
        <v>0</v>
      </c>
    </row>
    <row r="11" spans="1:4" x14ac:dyDescent="0.3">
      <c r="A11" s="3" t="s">
        <v>6</v>
      </c>
      <c r="B11" s="22"/>
      <c r="C11" s="3">
        <v>7</v>
      </c>
      <c r="D11" s="7">
        <f>(B11*C11)*2</f>
        <v>0</v>
      </c>
    </row>
    <row r="12" spans="1:4" x14ac:dyDescent="0.3">
      <c r="A12" s="4" t="s">
        <v>4</v>
      </c>
      <c r="B12" s="4"/>
      <c r="C12" s="4"/>
      <c r="D12" s="5">
        <f>D10+D11</f>
        <v>0</v>
      </c>
    </row>
  </sheetData>
  <sheetProtection algorithmName="SHA-512" hashValue="/qw3jdTNvB3VWuOWJaTlnlgEwbegKfJmyAQq4jP7qm8pzPaQNqYifRXhGIrbQtveRIRGcyzgj6Qla8b1Z2bG9w==" saltValue="r54BOoToK8x7QM4n2VpZ0w==" spinCount="100000" sheet="1" objects="1" scenarios="1" selectLockedCells="1"/>
  <mergeCells count="4">
    <mergeCell ref="A5:D5"/>
    <mergeCell ref="B3:D3"/>
    <mergeCell ref="A1:D1"/>
    <mergeCell ref="B7:D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9601E-03DB-4721-A4BD-573E13E9DA3D}">
  <dimension ref="B1:K21"/>
  <sheetViews>
    <sheetView workbookViewId="0">
      <selection activeCell="C13" sqref="C13"/>
    </sheetView>
  </sheetViews>
  <sheetFormatPr defaultRowHeight="14.4" x14ac:dyDescent="0.3"/>
  <cols>
    <col min="1" max="1" width="2.77734375" style="1" customWidth="1"/>
    <col min="2" max="2" width="27.88671875" style="1" bestFit="1" customWidth="1"/>
    <col min="3" max="3" width="18.77734375" style="20" bestFit="1" customWidth="1"/>
    <col min="4" max="4" width="13.44140625" style="1" bestFit="1" customWidth="1"/>
    <col min="5" max="5" width="12.77734375" style="20" bestFit="1" customWidth="1"/>
    <col min="6" max="6" width="8.88671875" style="1"/>
    <col min="7" max="7" width="37.33203125" style="1" bestFit="1" customWidth="1"/>
    <col min="8" max="8" width="14.21875" style="1" bestFit="1" customWidth="1"/>
    <col min="9" max="9" width="12.109375" style="1" customWidth="1"/>
    <col min="10" max="10" width="12.21875" style="1" customWidth="1"/>
    <col min="11" max="11" width="13.88671875" style="1" customWidth="1"/>
    <col min="12" max="16384" width="8.88671875" style="1"/>
  </cols>
  <sheetData>
    <row r="1" spans="2:11" x14ac:dyDescent="0.3">
      <c r="B1"/>
      <c r="C1" s="6"/>
      <c r="D1"/>
      <c r="E1" s="6"/>
    </row>
    <row r="2" spans="2:11" ht="27.6" x14ac:dyDescent="0.3">
      <c r="B2" s="16" t="s">
        <v>8</v>
      </c>
      <c r="C2" s="17"/>
      <c r="D2" s="2"/>
      <c r="E2" s="17"/>
      <c r="G2" s="4" t="s">
        <v>16</v>
      </c>
      <c r="H2" s="11" t="s">
        <v>20</v>
      </c>
    </row>
    <row r="3" spans="2:11" x14ac:dyDescent="0.3">
      <c r="B3" s="26" t="s">
        <v>25</v>
      </c>
      <c r="C3" s="26"/>
      <c r="D3" s="26"/>
      <c r="E3" s="26"/>
      <c r="G3" s="8" t="s">
        <v>17</v>
      </c>
      <c r="H3" s="9">
        <v>200000</v>
      </c>
    </row>
    <row r="4" spans="2:11" x14ac:dyDescent="0.3">
      <c r="B4" s="26"/>
      <c r="C4" s="26"/>
      <c r="D4" s="26"/>
      <c r="E4" s="26"/>
      <c r="G4" s="8" t="s">
        <v>18</v>
      </c>
      <c r="H4" s="9">
        <v>50000</v>
      </c>
    </row>
    <row r="5" spans="2:11" x14ac:dyDescent="0.3">
      <c r="B5" s="26"/>
      <c r="C5" s="26"/>
      <c r="D5" s="26"/>
      <c r="E5" s="26"/>
      <c r="G5" s="8" t="s">
        <v>19</v>
      </c>
      <c r="H5" s="9">
        <v>500000</v>
      </c>
    </row>
    <row r="6" spans="2:11" x14ac:dyDescent="0.3">
      <c r="B6" s="26"/>
      <c r="C6" s="26"/>
      <c r="D6" s="26"/>
      <c r="E6" s="26"/>
      <c r="G6" s="8" t="s">
        <v>23</v>
      </c>
      <c r="H6" s="9">
        <v>250000</v>
      </c>
    </row>
    <row r="7" spans="2:11" x14ac:dyDescent="0.3">
      <c r="B7" s="26"/>
      <c r="C7" s="26"/>
      <c r="D7" s="26"/>
      <c r="E7" s="26"/>
      <c r="G7" s="13" t="s">
        <v>24</v>
      </c>
      <c r="H7" s="14">
        <f>SUM(H3:H6)</f>
        <v>1000000</v>
      </c>
    </row>
    <row r="8" spans="2:11" x14ac:dyDescent="0.3">
      <c r="B8" s="26"/>
      <c r="C8" s="26"/>
      <c r="D8" s="26"/>
      <c r="E8" s="26"/>
    </row>
    <row r="9" spans="2:11" x14ac:dyDescent="0.3">
      <c r="B9" s="18" t="s">
        <v>26</v>
      </c>
      <c r="C9" s="19"/>
      <c r="D9" s="18"/>
      <c r="E9" s="19"/>
    </row>
    <row r="11" spans="2:11" x14ac:dyDescent="0.3">
      <c r="B11" s="4" t="s">
        <v>1</v>
      </c>
      <c r="C11" s="5" t="s">
        <v>2</v>
      </c>
      <c r="D11" s="4" t="s">
        <v>3</v>
      </c>
      <c r="E11" s="5" t="s">
        <v>5</v>
      </c>
      <c r="G11" s="4"/>
      <c r="H11" s="4" t="s">
        <v>9</v>
      </c>
      <c r="I11" s="4" t="s">
        <v>10</v>
      </c>
      <c r="J11" s="4" t="s">
        <v>21</v>
      </c>
      <c r="K11" s="4" t="s">
        <v>22</v>
      </c>
    </row>
    <row r="12" spans="2:11" x14ac:dyDescent="0.3">
      <c r="B12" s="3" t="s">
        <v>7</v>
      </c>
      <c r="C12" s="22"/>
      <c r="D12" s="3">
        <v>2</v>
      </c>
      <c r="E12" s="7">
        <f>C12*D12</f>
        <v>0</v>
      </c>
      <c r="G12" s="15" t="s">
        <v>11</v>
      </c>
      <c r="H12" s="9">
        <f>H3</f>
        <v>200000</v>
      </c>
      <c r="I12" s="9">
        <f>H4</f>
        <v>50000</v>
      </c>
      <c r="J12" s="9">
        <f>H5</f>
        <v>500000</v>
      </c>
      <c r="K12" s="9">
        <f>H6</f>
        <v>250000</v>
      </c>
    </row>
    <row r="13" spans="2:11" x14ac:dyDescent="0.3">
      <c r="B13" s="3" t="s">
        <v>6</v>
      </c>
      <c r="C13" s="22"/>
      <c r="D13" s="3">
        <v>7</v>
      </c>
      <c r="E13" s="7">
        <f>(C13*D13)*2</f>
        <v>0</v>
      </c>
      <c r="G13" s="15" t="s">
        <v>12</v>
      </c>
      <c r="H13" s="9">
        <f>H12*0.8</f>
        <v>160000</v>
      </c>
      <c r="I13" s="9">
        <f t="shared" ref="I13:K13" si="0">I12*0.8</f>
        <v>40000</v>
      </c>
      <c r="J13" s="9">
        <f t="shared" si="0"/>
        <v>400000</v>
      </c>
      <c r="K13" s="9">
        <f t="shared" si="0"/>
        <v>200000</v>
      </c>
    </row>
    <row r="14" spans="2:11" x14ac:dyDescent="0.3">
      <c r="B14" s="4" t="s">
        <v>4</v>
      </c>
      <c r="C14" s="5"/>
      <c r="D14" s="4"/>
      <c r="E14" s="5">
        <f>SUM(E12:E13)</f>
        <v>0</v>
      </c>
      <c r="G14" s="15" t="s">
        <v>13</v>
      </c>
      <c r="H14" s="9">
        <f>H12*0.3</f>
        <v>60000</v>
      </c>
      <c r="I14" s="9">
        <f t="shared" ref="I14:K14" si="1">I12*0.3</f>
        <v>15000</v>
      </c>
      <c r="J14" s="9">
        <f t="shared" si="1"/>
        <v>150000</v>
      </c>
      <c r="K14" s="9">
        <f t="shared" si="1"/>
        <v>75000</v>
      </c>
    </row>
    <row r="15" spans="2:11" x14ac:dyDescent="0.3">
      <c r="G15" s="15" t="s">
        <v>14</v>
      </c>
      <c r="H15" s="9">
        <f>H12*0.1</f>
        <v>20000</v>
      </c>
      <c r="I15" s="9">
        <f t="shared" ref="I15:K15" si="2">I12*0.1</f>
        <v>5000</v>
      </c>
      <c r="J15" s="9">
        <f t="shared" si="2"/>
        <v>50000</v>
      </c>
      <c r="K15" s="9">
        <f t="shared" si="2"/>
        <v>25000</v>
      </c>
    </row>
    <row r="16" spans="2:11" x14ac:dyDescent="0.3">
      <c r="B16" s="4"/>
      <c r="C16" s="5" t="s">
        <v>27</v>
      </c>
      <c r="D16" s="4" t="s">
        <v>28</v>
      </c>
      <c r="G16" s="15" t="s">
        <v>15</v>
      </c>
      <c r="H16" s="10">
        <v>0</v>
      </c>
      <c r="I16" s="10">
        <v>0</v>
      </c>
      <c r="J16" s="10">
        <v>0</v>
      </c>
      <c r="K16" s="10">
        <v>0</v>
      </c>
    </row>
    <row r="17" spans="2:4" x14ac:dyDescent="0.3">
      <c r="B17" s="8" t="s">
        <v>9</v>
      </c>
      <c r="C17" s="21" t="s">
        <v>15</v>
      </c>
      <c r="D17" s="7" cm="1">
        <f t="array" ref="D17">_xlfn.IFS(Oefenblad!C17=Data!A3,Data!B3,Oefenblad!C17=Data!A4,Data!B4,C17=Data!A5,Data!B5,C17=Data!A6,Data!B6,Oefenblad!C17=Data!A7,Data!B7)</f>
        <v>0</v>
      </c>
    </row>
    <row r="18" spans="2:4" x14ac:dyDescent="0.3">
      <c r="B18" s="8" t="s">
        <v>10</v>
      </c>
      <c r="C18" s="21" t="s">
        <v>15</v>
      </c>
      <c r="D18" s="7" cm="1">
        <f t="array" ref="D18">_xlfn.IFS(C18=Data!A3,Data!C3,Oefenblad!C18=Data!A4,Data!C4,Oefenblad!C18=Data!A5,Data!C5,Oefenblad!C18=Data!A6,Data!C6,Oefenblad!C18=Data!A7,Data!C7)</f>
        <v>0</v>
      </c>
    </row>
    <row r="19" spans="2:4" x14ac:dyDescent="0.3">
      <c r="B19" s="8" t="s">
        <v>21</v>
      </c>
      <c r="C19" s="21" t="s">
        <v>15</v>
      </c>
      <c r="D19" s="7" cm="1">
        <f t="array" ref="D19">_xlfn.IFS(Oefenblad!C19=Data!A3,Data!D3,Oefenblad!C19=Data!A4,Data!D4,Oefenblad!C19=Data!A5,Data!D5,Oefenblad!C19=Data!A6,Data!D6,Oefenblad!C19=Data!A7,Data!D7)</f>
        <v>0</v>
      </c>
    </row>
    <row r="20" spans="2:4" x14ac:dyDescent="0.3">
      <c r="B20" s="8" t="s">
        <v>22</v>
      </c>
      <c r="C20" s="21" t="s">
        <v>15</v>
      </c>
      <c r="D20" s="7" cm="1">
        <f t="array" ref="D20">_xlfn.IFS(Oefenblad!C20=Data!A3,Data!E3,Oefenblad!C20=Data!A4,Data!E4,C20=Data!A5,Data!E5,C20=Data!A6,Data!E6,Oefenblad!C20=Data!A7,Data!E7)</f>
        <v>0</v>
      </c>
    </row>
    <row r="21" spans="2:4" x14ac:dyDescent="0.3">
      <c r="B21" s="27" t="s">
        <v>29</v>
      </c>
      <c r="C21" s="27"/>
      <c r="D21" s="5">
        <f>E14-D17-D18-D19-D20</f>
        <v>0</v>
      </c>
    </row>
  </sheetData>
  <sheetProtection algorithmName="SHA-512" hashValue="v7Mt8vY5pQiSeLXtwCEaQ9bO/olQDy3HkXxjN7Te4xhlEvI/CIrXR9TDVQGWGzDXsmuS0csvFeSuF7wmAj3vOQ==" saltValue="bK1g3ZjME1uqzwuxslNKaw==" spinCount="100000" sheet="1" objects="1" scenarios="1" selectLockedCells="1"/>
  <mergeCells count="2">
    <mergeCell ref="B3:E8"/>
    <mergeCell ref="B21:C21"/>
  </mergeCells>
  <dataValidations count="1">
    <dataValidation type="list" allowBlank="1" showInputMessage="1" showErrorMessage="1" sqref="C18:C20" xr:uid="{95C6CAAF-4C46-4CC9-A63F-C3A371991B4F}">
      <formula1>$G$12:$G$16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A06EBF5-A025-4F04-8226-7A2CF0E7817A}">
          <x14:formula1>
            <xm:f>Data!$A$3:$A$7</xm:f>
          </x14:formula1>
          <xm:sqref>C17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7FEA7-DB8B-4AF9-BBF5-9FB4370D90DB}">
  <dimension ref="A2:E7"/>
  <sheetViews>
    <sheetView workbookViewId="0">
      <selection activeCell="B12" sqref="B12"/>
    </sheetView>
  </sheetViews>
  <sheetFormatPr defaultRowHeight="14.4" x14ac:dyDescent="0.3"/>
  <cols>
    <col min="1" max="1" width="17" bestFit="1" customWidth="1"/>
    <col min="2" max="2" width="10.21875" bestFit="1" customWidth="1"/>
    <col min="4" max="4" width="9.21875" bestFit="1" customWidth="1"/>
    <col min="5" max="5" width="9.109375" bestFit="1" customWidth="1"/>
  </cols>
  <sheetData>
    <row r="2" spans="1:5" x14ac:dyDescent="0.3">
      <c r="A2" s="4"/>
      <c r="B2" s="4" t="s">
        <v>9</v>
      </c>
      <c r="C2" s="4" t="s">
        <v>10</v>
      </c>
      <c r="D2" s="4" t="s">
        <v>21</v>
      </c>
      <c r="E2" s="4" t="s">
        <v>22</v>
      </c>
    </row>
    <row r="3" spans="1:5" x14ac:dyDescent="0.3">
      <c r="A3" s="15" t="s">
        <v>11</v>
      </c>
      <c r="B3" s="9">
        <f>Oefenblad!H3</f>
        <v>200000</v>
      </c>
      <c r="C3" s="9">
        <f>Oefenblad!H4</f>
        <v>50000</v>
      </c>
      <c r="D3" s="9">
        <f>Oefenblad!H5</f>
        <v>500000</v>
      </c>
      <c r="E3" s="9">
        <f>Oefenblad!H6</f>
        <v>250000</v>
      </c>
    </row>
    <row r="4" spans="1:5" x14ac:dyDescent="0.3">
      <c r="A4" s="15" t="s">
        <v>12</v>
      </c>
      <c r="B4" s="9">
        <f>B3*0.8</f>
        <v>160000</v>
      </c>
      <c r="C4" s="9">
        <f t="shared" ref="C4:E4" si="0">C3*0.8</f>
        <v>40000</v>
      </c>
      <c r="D4" s="9">
        <f t="shared" si="0"/>
        <v>400000</v>
      </c>
      <c r="E4" s="9">
        <f t="shared" si="0"/>
        <v>200000</v>
      </c>
    </row>
    <row r="5" spans="1:5" x14ac:dyDescent="0.3">
      <c r="A5" s="15" t="s">
        <v>13</v>
      </c>
      <c r="B5" s="9">
        <f>B3*0.3</f>
        <v>60000</v>
      </c>
      <c r="C5" s="9">
        <f t="shared" ref="C5:E5" si="1">C3*0.3</f>
        <v>15000</v>
      </c>
      <c r="D5" s="9">
        <f t="shared" si="1"/>
        <v>150000</v>
      </c>
      <c r="E5" s="9">
        <f t="shared" si="1"/>
        <v>75000</v>
      </c>
    </row>
    <row r="6" spans="1:5" x14ac:dyDescent="0.3">
      <c r="A6" s="15" t="s">
        <v>14</v>
      </c>
      <c r="B6" s="9">
        <f>B3*0.1</f>
        <v>20000</v>
      </c>
      <c r="C6" s="9">
        <f t="shared" ref="C6:E6" si="2">C3*0.1</f>
        <v>5000</v>
      </c>
      <c r="D6" s="9">
        <f t="shared" si="2"/>
        <v>50000</v>
      </c>
      <c r="E6" s="9">
        <f t="shared" si="2"/>
        <v>25000</v>
      </c>
    </row>
    <row r="7" spans="1:5" x14ac:dyDescent="0.3">
      <c r="A7" s="15" t="s">
        <v>15</v>
      </c>
      <c r="B7" s="10">
        <v>0</v>
      </c>
      <c r="C7" s="10">
        <v>0</v>
      </c>
      <c r="D7" s="10">
        <v>0</v>
      </c>
      <c r="E7" s="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Prijsopgaaf</vt:lpstr>
      <vt:lpstr>Oefenblad</vt:lpstr>
      <vt:lpstr>Data</vt:lpstr>
      <vt:lpstr>Kwaliteitsscore</vt:lpstr>
      <vt:lpstr>Score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Daphne D.M. van Bergen</dc:creator>
  <cp:lastModifiedBy>Daphne D.M. van Bergen</cp:lastModifiedBy>
  <dcterms:created xsi:type="dcterms:W3CDTF">2023-10-10T12:19:49Z</dcterms:created>
  <dcterms:modified xsi:type="dcterms:W3CDTF">2024-03-19T13:23:39Z</dcterms:modified>
</cp:coreProperties>
</file>