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trechtcloud.sharepoint.com/sites/AanbestedingenInkoop-encontractmanagement-Team-MO-Aanbestedingen/Gedeelde documenten/EA/2023FH017 EA Kantoorartikelen en drukwerk (vh 2023-FH-005)/05 Nota van Inlichtingen/2. NVI #2/"/>
    </mc:Choice>
  </mc:AlternateContent>
  <xr:revisionPtr revIDLastSave="15" documentId="8_{924D50F5-2027-47F4-ADF7-7FD87433454E}" xr6:coauthVersionLast="47" xr6:coauthVersionMax="47" xr10:uidLastSave="{F1A87A93-2C99-49C4-964C-00C52803C4BB}"/>
  <bookViews>
    <workbookView xWindow="-120" yWindow="-120" windowWidth="29040" windowHeight="15840" xr2:uid="{00000000-000D-0000-FFFF-FFFF00000000}"/>
  </bookViews>
  <sheets>
    <sheet name="Voorblad" sheetId="4" r:id="rId1"/>
    <sheet name="Sub 1 prijs Kern ASS" sheetId="6" r:id="rId2"/>
    <sheet name="Sub 2 prijs papier en drukwerk" sheetId="2" r:id="rId3"/>
    <sheet name="Sub 3 kortingspercentage rest" sheetId="3" r:id="rId4"/>
  </sheets>
  <definedNames>
    <definedName name="_xlnm.Print_Area" localSheetId="1">'Sub 1 prijs Kern ASS'!$A$1:$K$22</definedName>
    <definedName name="_xlnm.Print_Area" localSheetId="2">'Sub 2 prijs papier en drukwerk'!$A$1:$L$32</definedName>
    <definedName name="_xlnm.Print_Area" localSheetId="3">'Sub 3 kortingspercentage rest'!$A$1:$G$12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6" l="1"/>
  <c r="G4" i="6"/>
  <c r="G5" i="6"/>
  <c r="G6" i="6"/>
  <c r="G7" i="6"/>
  <c r="G8" i="6"/>
  <c r="G9" i="6"/>
  <c r="G10" i="6"/>
  <c r="G11" i="6"/>
  <c r="G12" i="6"/>
  <c r="G13" i="6"/>
  <c r="G14" i="6"/>
  <c r="G15" i="6"/>
  <c r="G16" i="6"/>
  <c r="G17" i="6"/>
  <c r="G18" i="6"/>
  <c r="G19" i="6"/>
  <c r="G20" i="6"/>
  <c r="G21" i="6"/>
  <c r="I5" i="6"/>
  <c r="C17" i="2"/>
  <c r="C6" i="2"/>
  <c r="C7" i="2"/>
  <c r="C8" i="2"/>
  <c r="C9" i="2"/>
  <c r="C10" i="2"/>
  <c r="C11" i="2"/>
  <c r="C12" i="2"/>
  <c r="C13" i="2"/>
  <c r="C14" i="2"/>
  <c r="C15" i="2"/>
  <c r="C16" i="2"/>
  <c r="C5" i="2"/>
  <c r="H15" i="2"/>
  <c r="I15" i="2" s="1"/>
  <c r="D11" i="3"/>
  <c r="B7" i="4" s="1"/>
  <c r="H6" i="2"/>
  <c r="H7" i="2"/>
  <c r="H8" i="2"/>
  <c r="H9" i="2"/>
  <c r="H10" i="2"/>
  <c r="H11" i="2"/>
  <c r="H12" i="2"/>
  <c r="H13" i="2"/>
  <c r="H14" i="2"/>
  <c r="H16" i="2"/>
  <c r="H17" i="2"/>
  <c r="H5" i="2"/>
  <c r="K5" i="6" l="1"/>
  <c r="E13" i="4"/>
  <c r="I16" i="2" l="1"/>
  <c r="I17" i="2"/>
  <c r="I21" i="6"/>
  <c r="K21" i="6" s="1"/>
  <c r="I14" i="6"/>
  <c r="K14" i="6" s="1"/>
  <c r="I9" i="6"/>
  <c r="K9" i="6" s="1"/>
  <c r="I10" i="6" l="1"/>
  <c r="K10" i="6" s="1"/>
  <c r="I18" i="6"/>
  <c r="K18" i="6" s="1"/>
  <c r="I11" i="6"/>
  <c r="K11" i="6" s="1"/>
  <c r="I19" i="6"/>
  <c r="K19" i="6" s="1"/>
  <c r="I12" i="6"/>
  <c r="K12" i="6" s="1"/>
  <c r="I20" i="6"/>
  <c r="K20" i="6" s="1"/>
  <c r="I4" i="6"/>
  <c r="K4" i="6" s="1"/>
  <c r="I13" i="6"/>
  <c r="K13" i="6" s="1"/>
  <c r="I6" i="6"/>
  <c r="K6" i="6" s="1"/>
  <c r="I7" i="6"/>
  <c r="K7" i="6" s="1"/>
  <c r="I15" i="6"/>
  <c r="K15" i="6" s="1"/>
  <c r="I8" i="6"/>
  <c r="K8" i="6" s="1"/>
  <c r="I16" i="6"/>
  <c r="K16" i="6" s="1"/>
  <c r="I17" i="6"/>
  <c r="K17" i="6" s="1"/>
  <c r="I3" i="6"/>
  <c r="K3" i="6" s="1"/>
  <c r="K22" i="6" l="1"/>
  <c r="B5" i="4" s="1"/>
  <c r="B29" i="2"/>
  <c r="B28" i="2"/>
  <c r="I23" i="2"/>
  <c r="I22" i="2"/>
  <c r="I25" i="2" s="1"/>
  <c r="E29" i="2" s="1"/>
  <c r="I14" i="2"/>
  <c r="I13" i="2"/>
  <c r="I12" i="2"/>
  <c r="I11" i="2"/>
  <c r="I10" i="2"/>
  <c r="I9" i="2"/>
  <c r="I8" i="2"/>
  <c r="I7" i="2"/>
  <c r="I6" i="2"/>
  <c r="I5" i="2" l="1"/>
  <c r="I18" i="2" s="1"/>
  <c r="E28" i="2" s="1"/>
  <c r="E31" i="2" s="1"/>
  <c r="B6" i="4" s="1"/>
  <c r="B8" i="4" s="1"/>
  <c r="B17" i="4" s="1"/>
</calcChain>
</file>

<file path=xl/sharedStrings.xml><?xml version="1.0" encoding="utf-8"?>
<sst xmlns="http://schemas.openxmlformats.org/spreadsheetml/2006/main" count="97" uniqueCount="94">
  <si>
    <t>Bijlage 09 - Prijsinvulformulier aanbesteding Kantoorartikelen, papier &amp; kantoordrukwerk</t>
  </si>
  <si>
    <t>Inschrijver dient onderstaand grijs geacreerde cellen in te vullen en de geel gearceerde cellen in tab 'Sub 1 prijs Basis ASS' en tab 'Sub 2 prijs Aanvullend ASS'. Inschrijver kan geen rechten ontlenen aan de opgegeven aantallen in dit prijsinvulformulier. Het wijzigen van het format of het wijzigen van de niet-gearceerde cellen, al dan niet met als oogmerk het veranderen van de rekenmethodiek, zal tot terzijdelegging van de Inschrijving leiden en daarmee tot uitsluiting van de aanbestedingsprocedure. De prijzen per product, opslagpercentages en de all-in prijs voor de uitvoering, dienen te worden gegeven op basis van maximaal 2 decimalen. 
Daarnaast dient Inschrijver zich bij het opgeven van de prijzen en opslagpercentages te conformeren aan alle gestelde voorwaarden zoals opgenomen in het Beschrijvend document en het Programma van Eisen.
Inschrijver dient kosten ten behoeve van leveringen in prijs te verdisconteren, het is niet toegestaan om apart kosten voor levering in rekening te brengen. Enige uitzondering betreft spoedleveringen, conform EIS 49.
Het restassortiment wordt niet meegenomen in de totaalprijs voor het berekenen van de inschrijvingsom. De inschrijvingsom (cel B17) dient ingediend te worden bij de inschrijving</t>
  </si>
  <si>
    <t>Basisassortiment</t>
  </si>
  <si>
    <t>Papier en drukwerk</t>
  </si>
  <si>
    <t>Rest assortiment</t>
  </si>
  <si>
    <t>Totaalprijs basis- en aanvullend assortiment (kern) per jaar</t>
  </si>
  <si>
    <t>Leveringsvariant (Rack-Jobbing)</t>
  </si>
  <si>
    <t>Omschrijving</t>
  </si>
  <si>
    <t xml:space="preserve">Prijs per kast per service bezoek </t>
  </si>
  <si>
    <t>Aantal kasten*</t>
  </si>
  <si>
    <t>Fictieve frequentie service bezoek per jaar (= prijs per 8 locaties)</t>
  </si>
  <si>
    <t>Totaalprijs per jaar</t>
  </si>
  <si>
    <t>All-in prijs voor uitvoering</t>
  </si>
  <si>
    <t>* Op basis van huidige gegevens. Dit kan wijzigen tijdens de looptijd van de overeenkomst</t>
  </si>
  <si>
    <t xml:space="preserve">Inschrijvingsom**: </t>
  </si>
  <si>
    <t>** Inschrijvingssom is het basisassortiment + papier en drukwerk + kortingspercentage restassortiment per jaar</t>
  </si>
  <si>
    <t>Ondertekening inschrijver</t>
  </si>
  <si>
    <t>Naam</t>
  </si>
  <si>
    <t>Plaats</t>
  </si>
  <si>
    <t>Datum</t>
  </si>
  <si>
    <t>Handtekening</t>
  </si>
  <si>
    <t>Prijsinvulformulier Gunningscriterium 5 prijs - Kernassortiment</t>
  </si>
  <si>
    <t>Productbeschrijving</t>
  </si>
  <si>
    <t>Artikelnummer huidige leverancier (Quantore)</t>
  </si>
  <si>
    <t>Omschrijving Inschrijver</t>
  </si>
  <si>
    <t>Verpakkingseenheid Inschrijver</t>
  </si>
  <si>
    <t>Aantal stuks per verpakkingseenheid Inschrijver</t>
  </si>
  <si>
    <t>Prijs per verpakkingseenheid (€) -Inschrijver</t>
  </si>
  <si>
    <t>Prijs per stuk - Inschrijver</t>
  </si>
  <si>
    <t>Marge</t>
  </si>
  <si>
    <t>Prijs per stuk - Gemeente</t>
  </si>
  <si>
    <t>Aantal stuks afname per jaar</t>
  </si>
  <si>
    <t>Prijs per jaar</t>
  </si>
  <si>
    <t>Balpen blauw</t>
  </si>
  <si>
    <t>Balpen  zwart</t>
  </si>
  <si>
    <t>Balpen rood</t>
  </si>
  <si>
    <t>Collegeblok A5</t>
  </si>
  <si>
    <t>091218</t>
  </si>
  <si>
    <t>Dossiermap (in kleur)</t>
  </si>
  <si>
    <t>Kladblok</t>
  </si>
  <si>
    <t>091258</t>
  </si>
  <si>
    <t>Markeerstift (Geel/Roze)</t>
  </si>
  <si>
    <t>Memoblok 76X76</t>
  </si>
  <si>
    <t>Memoblok 76X126</t>
  </si>
  <si>
    <t>Nietjes</t>
  </si>
  <si>
    <t>Nietmachine</t>
  </si>
  <si>
    <t>Ontnieter</t>
  </si>
  <si>
    <t>Perforator</t>
  </si>
  <si>
    <t>Reinigingsdoekjes</t>
  </si>
  <si>
    <t>Schrift A5</t>
  </si>
  <si>
    <t>011319</t>
  </si>
  <si>
    <t>Spiraalblok A4</t>
  </si>
  <si>
    <t>091239</t>
  </si>
  <si>
    <t>Tabbladen A4 10-delig</t>
  </si>
  <si>
    <t>Things To Do Today-notitieboek</t>
  </si>
  <si>
    <t xml:space="preserve">Whiteboardstiften </t>
  </si>
  <si>
    <t>Totaalprijs basisassortiment</t>
  </si>
  <si>
    <t>Prijsinvulformulier Gunningscriterium 5 prijs</t>
  </si>
  <si>
    <t>Subgunningscriterium 2 prijs papier en kantoordrukwerk</t>
  </si>
  <si>
    <t>Artikelnummer</t>
  </si>
  <si>
    <t>Artikelomschrijving</t>
  </si>
  <si>
    <t>Aantal op jaarbasis</t>
  </si>
  <si>
    <t>Stuks per verpakking</t>
  </si>
  <si>
    <t>Aantal verpakkingen</t>
  </si>
  <si>
    <t>Prijs per verpakking - Inschrijver</t>
  </si>
  <si>
    <t>Marge - Inschrijver</t>
  </si>
  <si>
    <t>Prijs per verpakking - Gemeente</t>
  </si>
  <si>
    <t>Totaal per jaar per product</t>
  </si>
  <si>
    <t xml:space="preserve">ENVELOP C5 MET VENSTER GEGOMD (500) </t>
  </si>
  <si>
    <t>ENVELOP C5 ZONDER VENSTER GEGOMD (500)</t>
  </si>
  <si>
    <t>BRIEFPAPIER UTRECHT ALGEMEEN (1000)</t>
  </si>
  <si>
    <t>ENVELOP C4 MET VENSTER GEGOMD (250)</t>
  </si>
  <si>
    <t>ENVELOP C4 ZONDER VENSTER GEGOMD (250)</t>
  </si>
  <si>
    <t>ENVELOP C5 MET VENSTER GEGOMD JEUGDGEZONDHEIDSZORG (500)</t>
  </si>
  <si>
    <t>ENVELOP C5 MET VENSTER LINKS GEGOMD MET PORT BETAALD (500)</t>
  </si>
  <si>
    <t>BRIEFPAPIER UTRECHT JEUGDGEZONDHEIDSZORG</t>
  </si>
  <si>
    <t>BLOKBODEMENVELOP (125)</t>
  </si>
  <si>
    <t>ENVELOP C5 ZONDER VENSTER STRIPLOCK JEUGDGEZONDHEIDSZORG ANTWOORDENVELOP (500)</t>
  </si>
  <si>
    <t>Visitekaartjes enkelzijdig (25 stuks)</t>
  </si>
  <si>
    <t>Wit papier A4</t>
  </si>
  <si>
    <t>Wit papier A3</t>
  </si>
  <si>
    <t>Subtotaal Kantoordrukwerk en papier</t>
  </si>
  <si>
    <t>Jaarvolume</t>
  </si>
  <si>
    <t>Prijs per item gebaseerd op geschat jaarvolume</t>
  </si>
  <si>
    <t>Spoedleveringen binnen 24 uur</t>
  </si>
  <si>
    <t xml:space="preserve">Kosten drukproeven </t>
  </si>
  <si>
    <t>Subtotaal Overige werkzaamheden</t>
  </si>
  <si>
    <t>Totalen</t>
  </si>
  <si>
    <t>Totale fictieve projectprijs per jaar (Beoordelingsprijs)</t>
  </si>
  <si>
    <t>Prijsinvulformulier Gunningscriterium 4 prijs</t>
  </si>
  <si>
    <t>Subgunningscriterium 3 kortingspercentage restassortiment in combinatie met catalogusprijs</t>
  </si>
  <si>
    <t>Vul hier het kortingspercentage op de gehele productcatalogus in</t>
  </si>
  <si>
    <t xml:space="preserve">kortingspercentage: </t>
  </si>
  <si>
    <t xml:space="preserve">Zoals omschreven in paragraaf 1.3 van het document ‘Inschrijfleidraad’ bestaat er naast de contractproducten een zogenaamd restassortiment. Dit restassortiment bestaat uit overige artikelen die nodig zijn bij de dagelijkse bedrijfsprocessen in een kantooromgeving en die niet vooraf bekend is. U dient in het prijsinvulformulier aan te geven (welk kortingspercentage u biedt) welke marge u rekent voor het restassortiment ten opzichte van uw (catalogusprijs) inkoopprijs. De catalogus die u hiervoor gebruikt is vantoepassing gedurende de gehele looptijd van de overeenkomst en is inclusief alle kosten zoals en zover van toepassing, maar niet uitputtend: uitvoering, nazorg, overhead, reis- en andere kosten.  Het (kortingspercentage) margepercentage staat vast gedurende de looptijd van de overeenkomst. 
U overlegt uw gehele productcatalogus en bijhorende prijslijsten en geeft één (kortingspercentage) percentage op dat geldt voor alle producten in deze productcatalogus.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</si>
</sst>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_-"/>
    <numFmt numFmtId="165" formatCode="_(&quot;€&quot;* #,##0.00_);_(&quot;€&quot;* \(#,##0.00\);_(&quot;€&quot;* &quot;-&quot;??_);_(@_)"/>
    <numFmt numFmtId="166" formatCode="&quot;€&quot;\ #,##0.00"/>
  </numFmts>
  <fonts count="23">
    <font>
      <sz val="11"/>
      <color theme="1"/>
      <name val="Calibri"/>
      <family val="2"/>
      <scheme val="minor"/>
    </font>
    <font>
      <sz val="11"/>
      <color theme="1"/>
      <name val="Calibri"/>
      <family val="2"/>
      <scheme val="minor"/>
    </font>
    <font>
      <b/>
      <sz val="11"/>
      <color theme="1"/>
      <name val="Calibri"/>
      <family val="2"/>
      <scheme val="minor"/>
    </font>
    <font>
      <sz val="28"/>
      <color theme="1"/>
      <name val="Lucida Sans Unicode"/>
      <family val="2"/>
    </font>
    <font>
      <sz val="10"/>
      <name val="Lucida Sans Unicode"/>
      <family val="2"/>
    </font>
    <font>
      <b/>
      <sz val="10"/>
      <name val="Lucida Sans Unicode"/>
      <family val="2"/>
    </font>
    <font>
      <b/>
      <sz val="12"/>
      <name val="Lucida Sans Unicode"/>
      <family val="2"/>
    </font>
    <font>
      <b/>
      <sz val="9"/>
      <color theme="0"/>
      <name val="Lucida Sans Unicode"/>
      <family val="2"/>
    </font>
    <font>
      <b/>
      <sz val="9"/>
      <color theme="0"/>
      <name val="Verdana"/>
      <family val="2"/>
    </font>
    <font>
      <b/>
      <sz val="10"/>
      <color theme="1"/>
      <name val="Verdana"/>
      <family val="2"/>
    </font>
    <font>
      <sz val="9"/>
      <color theme="1"/>
      <name val="Verdana"/>
      <family val="2"/>
    </font>
    <font>
      <b/>
      <sz val="10"/>
      <name val="Verdana"/>
      <family val="2"/>
    </font>
    <font>
      <sz val="10"/>
      <name val="Verdana"/>
      <family val="2"/>
    </font>
    <font>
      <i/>
      <sz val="8"/>
      <color theme="1"/>
      <name val="Verdana"/>
      <family val="2"/>
    </font>
    <font>
      <sz val="10"/>
      <color theme="0"/>
      <name val="Lucida Sans Unicode"/>
      <family val="2"/>
    </font>
    <font>
      <b/>
      <sz val="10"/>
      <color theme="0"/>
      <name val="Verdana"/>
      <family val="2"/>
    </font>
    <font>
      <b/>
      <sz val="16"/>
      <color theme="0"/>
      <name val="Verdana"/>
      <family val="2"/>
    </font>
    <font>
      <b/>
      <sz val="12"/>
      <color theme="0"/>
      <name val="Verdana"/>
      <family val="2"/>
    </font>
    <font>
      <sz val="11"/>
      <color theme="0"/>
      <name val="Calibri"/>
      <family val="2"/>
      <scheme val="minor"/>
    </font>
    <font>
      <sz val="16"/>
      <color theme="0"/>
      <name val="Lucida Sans Unicode"/>
      <family val="2"/>
    </font>
    <font>
      <sz val="10"/>
      <color theme="1"/>
      <name val="Verdana"/>
      <family val="2"/>
    </font>
    <font>
      <b/>
      <sz val="11"/>
      <color theme="1"/>
      <name val="Arial"/>
      <family val="2"/>
    </font>
    <font>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C0000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2" borderId="0" xfId="0" applyFill="1"/>
    <xf numFmtId="0" fontId="4" fillId="2" borderId="0" xfId="0" applyFont="1" applyFill="1"/>
    <xf numFmtId="0" fontId="4" fillId="0" borderId="1" xfId="0" applyFont="1" applyBorder="1"/>
    <xf numFmtId="3" fontId="4" fillId="0" borderId="1" xfId="0" applyNumberFormat="1" applyFont="1" applyBorder="1"/>
    <xf numFmtId="164" fontId="4" fillId="0" borderId="1" xfId="0" applyNumberFormat="1" applyFont="1" applyBorder="1"/>
    <xf numFmtId="0" fontId="5" fillId="0" borderId="1" xfId="0" applyFont="1" applyBorder="1"/>
    <xf numFmtId="164" fontId="6" fillId="0" borderId="1" xfId="0" applyNumberFormat="1" applyFont="1" applyBorder="1"/>
    <xf numFmtId="0" fontId="0" fillId="0" borderId="6" xfId="0" applyBorder="1" applyAlignment="1">
      <alignment horizontal="right"/>
    </xf>
    <xf numFmtId="0" fontId="0" fillId="4" borderId="6" xfId="0" applyFill="1" applyBorder="1"/>
    <xf numFmtId="165" fontId="9" fillId="0" borderId="8" xfId="0" applyNumberFormat="1" applyFont="1" applyBorder="1"/>
    <xf numFmtId="165" fontId="9" fillId="0" borderId="12" xfId="0" applyNumberFormat="1" applyFont="1" applyBorder="1"/>
    <xf numFmtId="165" fontId="9" fillId="0" borderId="10" xfId="0" applyNumberFormat="1" applyFont="1" applyBorder="1"/>
    <xf numFmtId="44" fontId="11" fillId="0" borderId="1" xfId="1" applyFont="1" applyFill="1" applyBorder="1" applyAlignment="1" applyProtection="1">
      <alignment horizontal="left" vertical="top"/>
    </xf>
    <xf numFmtId="44" fontId="11" fillId="0" borderId="1" xfId="1" applyFont="1" applyFill="1" applyBorder="1" applyAlignment="1" applyProtection="1">
      <alignment horizontal="left" vertical="top" wrapText="1"/>
    </xf>
    <xf numFmtId="44" fontId="12" fillId="0" borderId="1" xfId="1" applyFont="1" applyFill="1" applyBorder="1" applyAlignment="1" applyProtection="1">
      <alignment horizontal="left" vertical="top" wrapText="1"/>
    </xf>
    <xf numFmtId="0" fontId="12" fillId="0" borderId="1" xfId="1" applyNumberFormat="1" applyFont="1" applyFill="1" applyBorder="1" applyAlignment="1" applyProtection="1">
      <alignment horizontal="left" vertical="top"/>
    </xf>
    <xf numFmtId="0" fontId="0" fillId="0" borderId="15" xfId="0" applyBorder="1"/>
    <xf numFmtId="0" fontId="0" fillId="0" borderId="17" xfId="0" applyBorder="1"/>
    <xf numFmtId="0" fontId="0" fillId="0" borderId="18" xfId="0" applyBorder="1" applyAlignment="1">
      <alignment horizontal="right"/>
    </xf>
    <xf numFmtId="0" fontId="0" fillId="4" borderId="18" xfId="0" applyFill="1" applyBorder="1"/>
    <xf numFmtId="0" fontId="0" fillId="0" borderId="18" xfId="0" applyBorder="1"/>
    <xf numFmtId="0" fontId="8" fillId="5" borderId="20" xfId="0" applyFont="1" applyFill="1" applyBorder="1" applyAlignment="1">
      <alignment horizontal="left" vertical="top" wrapText="1"/>
    </xf>
    <xf numFmtId="0" fontId="8" fillId="5" borderId="21" xfId="0" applyFont="1" applyFill="1" applyBorder="1" applyAlignment="1">
      <alignment horizontal="left" vertical="top" wrapText="1"/>
    </xf>
    <xf numFmtId="0" fontId="8" fillId="5" borderId="22" xfId="0" applyFont="1" applyFill="1" applyBorder="1" applyAlignment="1">
      <alignment horizontal="left" vertical="top" wrapText="1"/>
    </xf>
    <xf numFmtId="0" fontId="0" fillId="0" borderId="23" xfId="0" applyBorder="1"/>
    <xf numFmtId="0" fontId="2" fillId="0" borderId="13" xfId="0" applyFont="1" applyBorder="1"/>
    <xf numFmtId="0" fontId="14" fillId="5" borderId="1" xfId="0" applyFont="1" applyFill="1" applyBorder="1"/>
    <xf numFmtId="0" fontId="14" fillId="5" borderId="1" xfId="0" applyFont="1" applyFill="1" applyBorder="1" applyAlignment="1">
      <alignment wrapText="1"/>
    </xf>
    <xf numFmtId="0" fontId="15" fillId="5" borderId="9" xfId="0" applyFont="1" applyFill="1" applyBorder="1"/>
    <xf numFmtId="0" fontId="15" fillId="5" borderId="7" xfId="0" applyFont="1" applyFill="1" applyBorder="1"/>
    <xf numFmtId="0" fontId="15" fillId="5" borderId="11" xfId="0" applyFont="1" applyFill="1" applyBorder="1"/>
    <xf numFmtId="165" fontId="12" fillId="4" borderId="1" xfId="1" applyNumberFormat="1" applyFont="1" applyFill="1" applyBorder="1" applyAlignment="1" applyProtection="1">
      <alignment horizontal="left" vertical="top"/>
      <protection locked="0"/>
    </xf>
    <xf numFmtId="0" fontId="17" fillId="5" borderId="13" xfId="0" applyFont="1" applyFill="1" applyBorder="1"/>
    <xf numFmtId="165" fontId="17" fillId="5" borderId="14" xfId="0" applyNumberFormat="1" applyFont="1" applyFill="1" applyBorder="1"/>
    <xf numFmtId="0" fontId="18" fillId="5" borderId="2" xfId="0" applyFont="1" applyFill="1" applyBorder="1" applyAlignment="1">
      <alignment wrapText="1"/>
    </xf>
    <xf numFmtId="3" fontId="0" fillId="0" borderId="18" xfId="0" applyNumberFormat="1" applyBorder="1"/>
    <xf numFmtId="3" fontId="0" fillId="0" borderId="6" xfId="0" applyNumberFormat="1" applyBorder="1"/>
    <xf numFmtId="0" fontId="3" fillId="0" borderId="0" xfId="0" applyFont="1"/>
    <xf numFmtId="9" fontId="0" fillId="4" borderId="18" xfId="2" applyFont="1" applyFill="1" applyBorder="1"/>
    <xf numFmtId="9" fontId="0" fillId="4" borderId="6" xfId="2" applyFont="1" applyFill="1" applyBorder="1"/>
    <xf numFmtId="166" fontId="0" fillId="0" borderId="19" xfId="0" applyNumberFormat="1" applyBorder="1"/>
    <xf numFmtId="166" fontId="0" fillId="0" borderId="16" xfId="0" applyNumberFormat="1" applyBorder="1"/>
    <xf numFmtId="166" fontId="0" fillId="0" borderId="24" xfId="0" applyNumberFormat="1" applyBorder="1"/>
    <xf numFmtId="44" fontId="0" fillId="2" borderId="0" xfId="0" applyNumberFormat="1" applyFill="1"/>
    <xf numFmtId="0" fontId="7" fillId="5" borderId="5" xfId="0" applyFont="1" applyFill="1" applyBorder="1" applyAlignment="1">
      <alignment horizontal="center" vertical="center"/>
    </xf>
    <xf numFmtId="44" fontId="0" fillId="0" borderId="0" xfId="1" applyFont="1" applyAlignment="1">
      <alignment vertical="center"/>
    </xf>
    <xf numFmtId="9" fontId="0" fillId="4" borderId="6" xfId="2" applyFont="1" applyFill="1" applyBorder="1" applyAlignment="1">
      <alignment vertical="center"/>
    </xf>
    <xf numFmtId="0" fontId="13" fillId="2" borderId="0" xfId="0" applyFont="1" applyFill="1"/>
    <xf numFmtId="0" fontId="10" fillId="2" borderId="0" xfId="0" applyFont="1" applyFill="1"/>
    <xf numFmtId="0" fontId="10" fillId="2" borderId="0" xfId="0" applyFont="1" applyFill="1" applyProtection="1">
      <protection locked="0"/>
    </xf>
    <xf numFmtId="0" fontId="22" fillId="2" borderId="26" xfId="0" applyFont="1" applyFill="1" applyBorder="1"/>
    <xf numFmtId="0" fontId="22" fillId="2" borderId="27" xfId="0" applyFont="1" applyFill="1" applyBorder="1"/>
    <xf numFmtId="0" fontId="22" fillId="0" borderId="27" xfId="0" applyFont="1" applyBorder="1"/>
    <xf numFmtId="0" fontId="22" fillId="2" borderId="28" xfId="0" applyFont="1" applyFill="1" applyBorder="1"/>
    <xf numFmtId="0" fontId="22" fillId="2" borderId="0" xfId="0" applyFont="1" applyFill="1"/>
    <xf numFmtId="0" fontId="22" fillId="0" borderId="0" xfId="0" applyFont="1"/>
    <xf numFmtId="0" fontId="13" fillId="2" borderId="26" xfId="0" applyFont="1" applyFill="1" applyBorder="1"/>
    <xf numFmtId="0" fontId="13" fillId="2" borderId="27" xfId="0" applyFont="1" applyFill="1" applyBorder="1"/>
    <xf numFmtId="0" fontId="10" fillId="2" borderId="27" xfId="0" applyFont="1" applyFill="1" applyBorder="1"/>
    <xf numFmtId="0" fontId="4" fillId="6" borderId="1" xfId="0" applyFont="1" applyFill="1" applyBorder="1"/>
    <xf numFmtId="0" fontId="0" fillId="0" borderId="1" xfId="0" applyBorder="1" applyAlignment="1">
      <alignment horizontal="right"/>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15" fillId="5" borderId="1" xfId="0" applyFont="1" applyFill="1" applyBorder="1" applyAlignment="1">
      <alignment horizontal="left" vertical="top"/>
    </xf>
    <xf numFmtId="0" fontId="16" fillId="5" borderId="0" xfId="0" applyFont="1" applyFill="1" applyAlignment="1">
      <alignment horizontal="left" vertical="top" wrapText="1"/>
    </xf>
    <xf numFmtId="0" fontId="16" fillId="5" borderId="25" xfId="0" applyFont="1" applyFill="1" applyBorder="1" applyAlignment="1">
      <alignment horizontal="left" vertical="top" wrapText="1"/>
    </xf>
    <xf numFmtId="0" fontId="21" fillId="2" borderId="26" xfId="0" applyFont="1" applyFill="1" applyBorder="1" applyAlignment="1">
      <alignment horizontal="left"/>
    </xf>
    <xf numFmtId="0" fontId="21" fillId="2" borderId="0" xfId="0" applyFont="1" applyFill="1" applyAlignment="1">
      <alignment horizontal="left"/>
    </xf>
    <xf numFmtId="0" fontId="3" fillId="0" borderId="25" xfId="0" applyFont="1" applyBorder="1" applyAlignment="1">
      <alignment horizontal="left" vertical="top"/>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0" fontId="3" fillId="0" borderId="0" xfId="0" applyFont="1" applyAlignment="1">
      <alignment horizontal="left"/>
    </xf>
    <xf numFmtId="0" fontId="0" fillId="2" borderId="0" xfId="0" applyFill="1" applyAlignment="1">
      <alignment horizontal="center"/>
    </xf>
    <xf numFmtId="0" fontId="19" fillId="5" borderId="0" xfId="0" applyFont="1" applyFill="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19" fillId="5" borderId="0" xfId="0" applyFont="1" applyFill="1" applyAlignment="1">
      <alignment horizontal="left" wrapText="1"/>
    </xf>
    <xf numFmtId="0" fontId="0" fillId="2" borderId="0" xfId="0" applyFill="1" applyAlignment="1">
      <alignment horizontal="left" vertical="center" wrapText="1"/>
    </xf>
    <xf numFmtId="0" fontId="0" fillId="2" borderId="0" xfId="0" applyFill="1" applyAlignment="1">
      <alignment horizontal="left"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9</xdr:col>
      <xdr:colOff>285750</xdr:colOff>
      <xdr:row>0</xdr:row>
      <xdr:rowOff>0</xdr:rowOff>
    </xdr:from>
    <xdr:to>
      <xdr:col>11</xdr:col>
      <xdr:colOff>514349</xdr:colOff>
      <xdr:row>2</xdr:row>
      <xdr:rowOff>135081</xdr:rowOff>
    </xdr:to>
    <xdr:pic>
      <xdr:nvPicPr>
        <xdr:cNvPr id="2" name="Picture 4" descr="GU_logo_rgb">
          <a:extLst>
            <a:ext uri="{FF2B5EF4-FFF2-40B4-BE49-F238E27FC236}">
              <a16:creationId xmlns:a16="http://schemas.microsoft.com/office/drawing/2014/main" id="{7039D599-1116-4F6A-95E6-3008CE0E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0" y="0"/>
          <a:ext cx="1600199" cy="820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285750</xdr:colOff>
      <xdr:row>0</xdr:row>
      <xdr:rowOff>0</xdr:rowOff>
    </xdr:from>
    <xdr:to>
      <xdr:col>6</xdr:col>
      <xdr:colOff>514349</xdr:colOff>
      <xdr:row>2</xdr:row>
      <xdr:rowOff>135081</xdr:rowOff>
    </xdr:to>
    <xdr:pic>
      <xdr:nvPicPr>
        <xdr:cNvPr id="2" name="Picture 4" descr="GU_logo_rgb">
          <a:extLst>
            <a:ext uri="{FF2B5EF4-FFF2-40B4-BE49-F238E27FC236}">
              <a16:creationId xmlns:a16="http://schemas.microsoft.com/office/drawing/2014/main" id="{DB99E717-7CBB-48EF-85B2-021F36E8A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625" y="0"/>
          <a:ext cx="1600199" cy="1163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view="pageBreakPreview" zoomScale="90" zoomScaleNormal="100" zoomScaleSheetLayoutView="90" workbookViewId="0">
      <selection activeCell="B13" sqref="B13"/>
    </sheetView>
  </sheetViews>
  <sheetFormatPr defaultRowHeight="15"/>
  <cols>
    <col min="1" max="1" width="84.7109375" customWidth="1"/>
    <col min="2" max="2" width="39.7109375" bestFit="1" customWidth="1"/>
    <col min="3" max="3" width="27.28515625" customWidth="1"/>
    <col min="4" max="4" width="40.42578125" customWidth="1"/>
    <col min="5" max="5" width="26.28515625" customWidth="1"/>
  </cols>
  <sheetData>
    <row r="1" spans="1:5" ht="19.5" customHeight="1">
      <c r="A1" s="67" t="s">
        <v>0</v>
      </c>
      <c r="B1" s="67"/>
      <c r="C1" s="1"/>
      <c r="D1" s="1"/>
      <c r="E1" s="1"/>
    </row>
    <row r="2" spans="1:5" ht="20.25" customHeight="1" thickBot="1">
      <c r="A2" s="68"/>
      <c r="B2" s="68"/>
      <c r="C2" s="1"/>
      <c r="D2" s="1"/>
      <c r="E2" s="1"/>
    </row>
    <row r="3" spans="1:5" ht="189" customHeight="1">
      <c r="A3" s="62" t="s">
        <v>1</v>
      </c>
      <c r="B3" s="63"/>
      <c r="C3" s="1"/>
      <c r="D3" s="1"/>
      <c r="E3" s="1"/>
    </row>
    <row r="4" spans="1:5" ht="12" customHeight="1" thickBot="1">
      <c r="A4" s="64"/>
      <c r="B4" s="65"/>
      <c r="C4" s="1"/>
      <c r="D4" s="1"/>
      <c r="E4" s="1"/>
    </row>
    <row r="5" spans="1:5">
      <c r="A5" s="30" t="s">
        <v>2</v>
      </c>
      <c r="B5" s="10">
        <f>'Sub 1 prijs Kern ASS'!K22</f>
        <v>0</v>
      </c>
      <c r="C5" s="1"/>
      <c r="D5" s="1"/>
      <c r="E5" s="1"/>
    </row>
    <row r="6" spans="1:5">
      <c r="A6" s="31" t="s">
        <v>3</v>
      </c>
      <c r="B6" s="11">
        <f>'Sub 2 prijs papier en drukwerk'!E31</f>
        <v>0</v>
      </c>
      <c r="C6" s="1"/>
      <c r="D6" s="1"/>
      <c r="E6" s="1"/>
    </row>
    <row r="7" spans="1:5">
      <c r="A7" s="31" t="s">
        <v>4</v>
      </c>
      <c r="B7" s="11">
        <f>'Sub 3 kortingspercentage rest'!D11</f>
        <v>37000</v>
      </c>
      <c r="C7" s="1"/>
      <c r="D7" s="1"/>
      <c r="E7" s="1"/>
    </row>
    <row r="8" spans="1:5" ht="15.75" thickBot="1">
      <c r="A8" s="29" t="s">
        <v>5</v>
      </c>
      <c r="B8" s="12">
        <f>B5+B6+B7</f>
        <v>37000</v>
      </c>
      <c r="C8" s="1"/>
      <c r="D8" s="1"/>
      <c r="E8" s="1"/>
    </row>
    <row r="9" spans="1:5">
      <c r="A9" s="1"/>
      <c r="B9" s="1"/>
      <c r="C9" s="1"/>
      <c r="D9" s="1"/>
      <c r="E9" s="1"/>
    </row>
    <row r="10" spans="1:5">
      <c r="A10" s="1"/>
      <c r="B10" s="1"/>
      <c r="C10" s="1"/>
      <c r="D10" s="1"/>
      <c r="E10" s="1"/>
    </row>
    <row r="11" spans="1:5">
      <c r="A11" s="66" t="s">
        <v>6</v>
      </c>
      <c r="B11" s="66"/>
      <c r="C11" s="66"/>
      <c r="D11" s="66"/>
      <c r="E11" s="66"/>
    </row>
    <row r="12" spans="1:5" ht="25.5">
      <c r="A12" s="13" t="s">
        <v>7</v>
      </c>
      <c r="B12" s="14" t="s">
        <v>8</v>
      </c>
      <c r="C12" s="14" t="s">
        <v>9</v>
      </c>
      <c r="D12" s="14" t="s">
        <v>10</v>
      </c>
      <c r="E12" s="13" t="s">
        <v>11</v>
      </c>
    </row>
    <row r="13" spans="1:5">
      <c r="A13" s="15" t="s">
        <v>12</v>
      </c>
      <c r="B13" s="32">
        <v>0</v>
      </c>
      <c r="C13" s="16">
        <v>8</v>
      </c>
      <c r="D13" s="16">
        <v>12</v>
      </c>
      <c r="E13" s="13">
        <f>(B13*C13)*D13</f>
        <v>0</v>
      </c>
    </row>
    <row r="14" spans="1:5">
      <c r="A14" s="48" t="s">
        <v>13</v>
      </c>
      <c r="B14" s="49"/>
      <c r="C14" s="49"/>
      <c r="D14" s="49"/>
      <c r="E14" s="49"/>
    </row>
    <row r="15" spans="1:5">
      <c r="A15" s="48"/>
      <c r="B15" s="49"/>
      <c r="C15" s="49"/>
      <c r="D15" s="49"/>
      <c r="E15" s="49"/>
    </row>
    <row r="16" spans="1:5" ht="15.75" thickBot="1">
      <c r="A16" s="48"/>
      <c r="B16" s="49"/>
      <c r="C16" s="50"/>
      <c r="D16" s="49"/>
      <c r="E16" s="49"/>
    </row>
    <row r="17" spans="1:5" ht="16.5" thickBot="1">
      <c r="A17" s="33" t="s">
        <v>14</v>
      </c>
      <c r="B17" s="34">
        <f>B8+E13</f>
        <v>37000</v>
      </c>
      <c r="C17" s="49"/>
      <c r="D17" s="49"/>
      <c r="E17" s="49"/>
    </row>
    <row r="18" spans="1:5">
      <c r="A18" s="48" t="s">
        <v>15</v>
      </c>
      <c r="B18" s="49"/>
      <c r="C18" s="49"/>
      <c r="D18" s="49"/>
      <c r="E18" s="49"/>
    </row>
    <row r="19" spans="1:5">
      <c r="A19" s="58"/>
      <c r="B19" s="59"/>
      <c r="C19" s="59"/>
      <c r="D19" s="59"/>
      <c r="E19" s="59"/>
    </row>
    <row r="20" spans="1:5">
      <c r="A20" s="57"/>
      <c r="B20" s="49"/>
      <c r="C20" s="49"/>
      <c r="D20" s="49"/>
      <c r="E20" s="49"/>
    </row>
    <row r="21" spans="1:5">
      <c r="A21" s="69" t="s">
        <v>16</v>
      </c>
      <c r="B21" s="70"/>
      <c r="C21" s="70"/>
      <c r="D21" s="55"/>
      <c r="E21" s="55"/>
    </row>
    <row r="22" spans="1:5">
      <c r="A22" s="51"/>
      <c r="B22" s="55"/>
      <c r="C22" s="55"/>
      <c r="D22" s="55"/>
      <c r="E22" s="55"/>
    </row>
    <row r="23" spans="1:5">
      <c r="A23" s="51" t="s">
        <v>17</v>
      </c>
      <c r="B23" s="52"/>
      <c r="C23" s="52"/>
      <c r="D23" s="55"/>
      <c r="E23" s="55"/>
    </row>
    <row r="24" spans="1:5">
      <c r="A24" s="51"/>
      <c r="B24" s="55"/>
      <c r="C24" s="55"/>
      <c r="D24" s="55"/>
      <c r="E24" s="55"/>
    </row>
    <row r="25" spans="1:5">
      <c r="A25" s="51" t="s">
        <v>18</v>
      </c>
      <c r="B25" s="53"/>
      <c r="C25" s="52"/>
      <c r="D25" s="55"/>
      <c r="E25" s="55"/>
    </row>
    <row r="26" spans="1:5">
      <c r="A26" s="51"/>
      <c r="B26" s="56"/>
      <c r="C26" s="55"/>
      <c r="D26" s="55"/>
      <c r="E26" s="55"/>
    </row>
    <row r="27" spans="1:5">
      <c r="A27" s="51" t="s">
        <v>19</v>
      </c>
      <c r="B27" s="52"/>
      <c r="C27" s="52"/>
      <c r="D27" s="55"/>
      <c r="E27" s="55"/>
    </row>
    <row r="28" spans="1:5">
      <c r="A28" s="51"/>
      <c r="B28" s="55"/>
      <c r="C28" s="55"/>
      <c r="D28" s="55"/>
      <c r="E28" s="55"/>
    </row>
    <row r="29" spans="1:5">
      <c r="A29" s="51"/>
      <c r="B29" s="55"/>
      <c r="C29" s="55"/>
      <c r="D29" s="55"/>
      <c r="E29" s="55"/>
    </row>
    <row r="30" spans="1:5">
      <c r="A30" s="51"/>
      <c r="B30" s="55"/>
      <c r="C30" s="55"/>
      <c r="D30" s="55"/>
      <c r="E30" s="55"/>
    </row>
    <row r="31" spans="1:5">
      <c r="A31" s="51" t="s">
        <v>20</v>
      </c>
      <c r="B31" s="52"/>
      <c r="C31" s="52"/>
      <c r="D31" s="55"/>
      <c r="E31" s="55"/>
    </row>
    <row r="32" spans="1:5">
      <c r="A32" s="54"/>
      <c r="B32" s="52"/>
      <c r="C32" s="52"/>
      <c r="D32" s="55"/>
      <c r="E32" s="55"/>
    </row>
  </sheetData>
  <protectedRanges>
    <protectedRange sqref="B13 B23:C31" name="Bereik3"/>
    <protectedRange sqref="B23 B25 B27 B31" name="Bereik1"/>
    <protectedRange sqref="B23:E23 B25:E25 B27:E27 B31:E31" name="Bereik2"/>
  </protectedRanges>
  <mergeCells count="4">
    <mergeCell ref="A3:B4"/>
    <mergeCell ref="A11:E11"/>
    <mergeCell ref="A1:B2"/>
    <mergeCell ref="A21:C21"/>
  </mergeCells>
  <pageMargins left="0.7" right="0.7"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view="pageBreakPreview" zoomScaleNormal="100" zoomScaleSheetLayoutView="100" workbookViewId="0">
      <selection activeCell="G3" sqref="G3"/>
    </sheetView>
  </sheetViews>
  <sheetFormatPr defaultRowHeight="15"/>
  <cols>
    <col min="1" max="1" width="29.7109375" bestFit="1" customWidth="1"/>
    <col min="2" max="2" width="17.140625" customWidth="1"/>
    <col min="3" max="3" width="25.85546875" customWidth="1"/>
    <col min="4" max="6" width="21.7109375" customWidth="1"/>
    <col min="7" max="7" width="16.7109375" bestFit="1" customWidth="1"/>
    <col min="9" max="9" width="16.7109375" bestFit="1" customWidth="1"/>
    <col min="11" max="11" width="16.7109375" bestFit="1" customWidth="1"/>
  </cols>
  <sheetData>
    <row r="1" spans="1:16" ht="35.25" thickBot="1">
      <c r="A1" s="71" t="s">
        <v>21</v>
      </c>
      <c r="B1" s="71"/>
      <c r="C1" s="71"/>
      <c r="D1" s="71"/>
      <c r="E1" s="71"/>
      <c r="F1" s="71"/>
      <c r="G1" s="71"/>
      <c r="H1" s="71"/>
      <c r="I1" s="71"/>
      <c r="J1" s="71"/>
      <c r="K1" s="71"/>
      <c r="L1" s="38"/>
      <c r="M1" s="38"/>
      <c r="N1" s="38"/>
      <c r="O1" s="38"/>
      <c r="P1" s="38"/>
    </row>
    <row r="2" spans="1:16" ht="45.75" thickBot="1">
      <c r="A2" s="22" t="s">
        <v>22</v>
      </c>
      <c r="B2" s="23" t="s">
        <v>23</v>
      </c>
      <c r="C2" s="23" t="s">
        <v>24</v>
      </c>
      <c r="D2" s="23" t="s">
        <v>25</v>
      </c>
      <c r="E2" s="23" t="s">
        <v>26</v>
      </c>
      <c r="F2" s="23" t="s">
        <v>27</v>
      </c>
      <c r="G2" s="23" t="s">
        <v>28</v>
      </c>
      <c r="H2" s="23" t="s">
        <v>29</v>
      </c>
      <c r="I2" s="23" t="s">
        <v>30</v>
      </c>
      <c r="J2" s="23" t="s">
        <v>31</v>
      </c>
      <c r="K2" s="24" t="s">
        <v>32</v>
      </c>
    </row>
    <row r="3" spans="1:16">
      <c r="A3" s="18" t="s">
        <v>33</v>
      </c>
      <c r="B3" s="19">
        <v>600043</v>
      </c>
      <c r="C3" s="20"/>
      <c r="D3" s="20"/>
      <c r="E3" s="20"/>
      <c r="F3" s="20"/>
      <c r="G3" s="61" t="str">
        <f>IFERROR(F3/E3,"0")</f>
        <v>0</v>
      </c>
      <c r="H3" s="39"/>
      <c r="I3" s="21">
        <f>(G3+(G3*H3))</f>
        <v>0</v>
      </c>
      <c r="J3" s="36">
        <v>19245</v>
      </c>
      <c r="K3" s="41">
        <f>J3*I3</f>
        <v>0</v>
      </c>
    </row>
    <row r="4" spans="1:16">
      <c r="A4" s="17" t="s">
        <v>34</v>
      </c>
      <c r="B4" s="8">
        <v>600041</v>
      </c>
      <c r="C4" s="9"/>
      <c r="D4" s="9"/>
      <c r="E4" s="9"/>
      <c r="F4" s="9"/>
      <c r="G4" s="61" t="str">
        <f t="shared" ref="G4:G21" si="0">IFERROR(F4/E4,"0")</f>
        <v>0</v>
      </c>
      <c r="H4" s="40"/>
      <c r="I4" s="21">
        <f t="shared" ref="I4:I21" si="1">(G4+(G4*H4))</f>
        <v>0</v>
      </c>
      <c r="J4" s="37">
        <v>10104</v>
      </c>
      <c r="K4" s="42">
        <f t="shared" ref="K4:K21" si="2">J4*I4</f>
        <v>0</v>
      </c>
    </row>
    <row r="5" spans="1:16">
      <c r="A5" s="17" t="s">
        <v>35</v>
      </c>
      <c r="B5" s="8">
        <v>616402</v>
      </c>
      <c r="C5" s="9"/>
      <c r="D5" s="9"/>
      <c r="E5" s="9"/>
      <c r="F5" s="9"/>
      <c r="G5" s="61" t="str">
        <f t="shared" si="0"/>
        <v>0</v>
      </c>
      <c r="H5" s="40"/>
      <c r="I5" s="21">
        <f t="shared" si="1"/>
        <v>0</v>
      </c>
      <c r="J5" s="37">
        <v>2897</v>
      </c>
      <c r="K5" s="42">
        <f>J5*I5</f>
        <v>0</v>
      </c>
    </row>
    <row r="6" spans="1:16">
      <c r="A6" s="17" t="s">
        <v>36</v>
      </c>
      <c r="B6" s="8" t="s">
        <v>37</v>
      </c>
      <c r="C6" s="9"/>
      <c r="D6" s="9"/>
      <c r="E6" s="9"/>
      <c r="F6" s="9"/>
      <c r="G6" s="61" t="str">
        <f t="shared" si="0"/>
        <v>0</v>
      </c>
      <c r="H6" s="40"/>
      <c r="I6" s="21">
        <f t="shared" si="1"/>
        <v>0</v>
      </c>
      <c r="J6" s="37">
        <v>5376</v>
      </c>
      <c r="K6" s="42">
        <f t="shared" si="2"/>
        <v>0</v>
      </c>
    </row>
    <row r="7" spans="1:16">
      <c r="A7" s="17" t="s">
        <v>38</v>
      </c>
      <c r="B7" s="8">
        <v>510060</v>
      </c>
      <c r="C7" s="9"/>
      <c r="D7" s="9"/>
      <c r="E7" s="9"/>
      <c r="F7" s="9"/>
      <c r="G7" s="61" t="str">
        <f t="shared" si="0"/>
        <v>0</v>
      </c>
      <c r="H7" s="40"/>
      <c r="I7" s="21">
        <f t="shared" si="1"/>
        <v>0</v>
      </c>
      <c r="J7" s="37">
        <v>6529</v>
      </c>
      <c r="K7" s="42">
        <f t="shared" si="2"/>
        <v>0</v>
      </c>
    </row>
    <row r="8" spans="1:16">
      <c r="A8" s="17" t="s">
        <v>39</v>
      </c>
      <c r="B8" s="8" t="s">
        <v>40</v>
      </c>
      <c r="C8" s="9"/>
      <c r="D8" s="9"/>
      <c r="E8" s="9"/>
      <c r="F8" s="9"/>
      <c r="G8" s="61" t="str">
        <f t="shared" si="0"/>
        <v>0</v>
      </c>
      <c r="H8" s="40"/>
      <c r="I8" s="21">
        <f t="shared" si="1"/>
        <v>0</v>
      </c>
      <c r="J8" s="37">
        <v>930</v>
      </c>
      <c r="K8" s="42">
        <f t="shared" si="2"/>
        <v>0</v>
      </c>
    </row>
    <row r="9" spans="1:16">
      <c r="A9" s="17" t="s">
        <v>41</v>
      </c>
      <c r="B9" s="8">
        <v>635425</v>
      </c>
      <c r="C9" s="9"/>
      <c r="D9" s="9"/>
      <c r="E9" s="9"/>
      <c r="F9" s="9"/>
      <c r="G9" s="61" t="str">
        <f t="shared" si="0"/>
        <v>0</v>
      </c>
      <c r="H9" s="40"/>
      <c r="I9" s="21">
        <f t="shared" si="1"/>
        <v>0</v>
      </c>
      <c r="J9" s="37">
        <v>3831</v>
      </c>
      <c r="K9" s="42">
        <f t="shared" si="2"/>
        <v>0</v>
      </c>
    </row>
    <row r="10" spans="1:16">
      <c r="A10" s="17" t="s">
        <v>42</v>
      </c>
      <c r="B10" s="8">
        <v>392478</v>
      </c>
      <c r="C10" s="9"/>
      <c r="D10" s="9"/>
      <c r="E10" s="9"/>
      <c r="F10" s="9"/>
      <c r="G10" s="61" t="str">
        <f t="shared" si="0"/>
        <v>0</v>
      </c>
      <c r="H10" s="40"/>
      <c r="I10" s="21">
        <f t="shared" si="1"/>
        <v>0</v>
      </c>
      <c r="J10" s="37">
        <v>2969</v>
      </c>
      <c r="K10" s="42">
        <f t="shared" si="2"/>
        <v>0</v>
      </c>
    </row>
    <row r="11" spans="1:16">
      <c r="A11" s="17" t="s">
        <v>43</v>
      </c>
      <c r="B11" s="8">
        <v>392479</v>
      </c>
      <c r="C11" s="9"/>
      <c r="D11" s="9"/>
      <c r="E11" s="9"/>
      <c r="F11" s="9"/>
      <c r="G11" s="61" t="str">
        <f t="shared" si="0"/>
        <v>0</v>
      </c>
      <c r="H11" s="40"/>
      <c r="I11" s="21">
        <f t="shared" si="1"/>
        <v>0</v>
      </c>
      <c r="J11" s="37">
        <v>2492</v>
      </c>
      <c r="K11" s="42">
        <f t="shared" si="2"/>
        <v>0</v>
      </c>
    </row>
    <row r="12" spans="1:16">
      <c r="A12" s="17" t="s">
        <v>44</v>
      </c>
      <c r="B12" s="8">
        <v>300601</v>
      </c>
      <c r="C12" s="9"/>
      <c r="D12" s="9"/>
      <c r="E12" s="9"/>
      <c r="F12" s="9"/>
      <c r="G12" s="61" t="str">
        <f t="shared" si="0"/>
        <v>0</v>
      </c>
      <c r="H12" s="40"/>
      <c r="I12" s="21">
        <f t="shared" si="1"/>
        <v>0</v>
      </c>
      <c r="J12" s="37">
        <v>382</v>
      </c>
      <c r="K12" s="42">
        <f t="shared" si="2"/>
        <v>0</v>
      </c>
    </row>
    <row r="13" spans="1:16">
      <c r="A13" s="17" t="s">
        <v>45</v>
      </c>
      <c r="B13" s="8">
        <v>300731</v>
      </c>
      <c r="C13" s="9"/>
      <c r="D13" s="9"/>
      <c r="E13" s="9"/>
      <c r="F13" s="9"/>
      <c r="G13" s="61" t="str">
        <f t="shared" si="0"/>
        <v>0</v>
      </c>
      <c r="H13" s="40"/>
      <c r="I13" s="21">
        <f t="shared" si="1"/>
        <v>0</v>
      </c>
      <c r="J13" s="37">
        <v>92</v>
      </c>
      <c r="K13" s="42">
        <f t="shared" si="2"/>
        <v>0</v>
      </c>
    </row>
    <row r="14" spans="1:16">
      <c r="A14" s="17" t="s">
        <v>46</v>
      </c>
      <c r="B14" s="8">
        <v>307903</v>
      </c>
      <c r="C14" s="9"/>
      <c r="D14" s="9"/>
      <c r="E14" s="9"/>
      <c r="F14" s="9"/>
      <c r="G14" s="61" t="str">
        <f t="shared" si="0"/>
        <v>0</v>
      </c>
      <c r="H14" s="40"/>
      <c r="I14" s="21">
        <f t="shared" si="1"/>
        <v>0</v>
      </c>
      <c r="J14" s="37">
        <v>28</v>
      </c>
      <c r="K14" s="42">
        <f t="shared" si="2"/>
        <v>0</v>
      </c>
    </row>
    <row r="15" spans="1:16">
      <c r="A15" s="17" t="s">
        <v>47</v>
      </c>
      <c r="B15" s="8">
        <v>310127</v>
      </c>
      <c r="C15" s="9"/>
      <c r="D15" s="9"/>
      <c r="E15" s="9"/>
      <c r="F15" s="9"/>
      <c r="G15" s="61" t="str">
        <f t="shared" si="0"/>
        <v>0</v>
      </c>
      <c r="H15" s="40"/>
      <c r="I15" s="21">
        <f t="shared" si="1"/>
        <v>0</v>
      </c>
      <c r="J15" s="37">
        <v>32</v>
      </c>
      <c r="K15" s="42">
        <f t="shared" si="2"/>
        <v>0</v>
      </c>
    </row>
    <row r="16" spans="1:16">
      <c r="A16" s="17" t="s">
        <v>48</v>
      </c>
      <c r="B16" s="8">
        <v>701562</v>
      </c>
      <c r="C16" s="9"/>
      <c r="D16" s="9"/>
      <c r="E16" s="9"/>
      <c r="F16" s="9"/>
      <c r="G16" s="61" t="str">
        <f t="shared" si="0"/>
        <v>0</v>
      </c>
      <c r="H16" s="40"/>
      <c r="I16" s="21">
        <f t="shared" si="1"/>
        <v>0</v>
      </c>
      <c r="J16" s="37">
        <v>1455</v>
      </c>
      <c r="K16" s="42">
        <f t="shared" si="2"/>
        <v>0</v>
      </c>
    </row>
    <row r="17" spans="1:11">
      <c r="A17" s="17" t="s">
        <v>49</v>
      </c>
      <c r="B17" s="8" t="s">
        <v>50</v>
      </c>
      <c r="C17" s="9"/>
      <c r="D17" s="9"/>
      <c r="E17" s="9"/>
      <c r="F17" s="9"/>
      <c r="G17" s="61" t="str">
        <f t="shared" si="0"/>
        <v>0</v>
      </c>
      <c r="H17" s="40"/>
      <c r="I17" s="21">
        <f t="shared" si="1"/>
        <v>0</v>
      </c>
      <c r="J17" s="37">
        <v>3161</v>
      </c>
      <c r="K17" s="42">
        <f t="shared" si="2"/>
        <v>0</v>
      </c>
    </row>
    <row r="18" spans="1:11">
      <c r="A18" s="17" t="s">
        <v>51</v>
      </c>
      <c r="B18" s="8" t="s">
        <v>52</v>
      </c>
      <c r="C18" s="9"/>
      <c r="D18" s="9"/>
      <c r="E18" s="9"/>
      <c r="F18" s="9"/>
      <c r="G18" s="61" t="str">
        <f t="shared" si="0"/>
        <v>0</v>
      </c>
      <c r="H18" s="40"/>
      <c r="I18" s="21">
        <f t="shared" si="1"/>
        <v>0</v>
      </c>
      <c r="J18" s="37">
        <v>1463</v>
      </c>
      <c r="K18" s="42">
        <f t="shared" si="2"/>
        <v>0</v>
      </c>
    </row>
    <row r="19" spans="1:11">
      <c r="A19" s="17" t="s">
        <v>53</v>
      </c>
      <c r="B19" s="8">
        <v>270278</v>
      </c>
      <c r="C19" s="9"/>
      <c r="D19" s="9"/>
      <c r="E19" s="9"/>
      <c r="F19" s="9"/>
      <c r="G19" s="61" t="str">
        <f t="shared" si="0"/>
        <v>0</v>
      </c>
      <c r="H19" s="40"/>
      <c r="I19" s="21">
        <f t="shared" si="1"/>
        <v>0</v>
      </c>
      <c r="J19" s="37">
        <v>99</v>
      </c>
      <c r="K19" s="42">
        <f t="shared" si="2"/>
        <v>0</v>
      </c>
    </row>
    <row r="20" spans="1:11">
      <c r="A20" s="17" t="s">
        <v>54</v>
      </c>
      <c r="B20" s="8">
        <v>235677</v>
      </c>
      <c r="C20" s="9"/>
      <c r="D20" s="9"/>
      <c r="E20" s="9"/>
      <c r="F20" s="9"/>
      <c r="G20" s="61" t="str">
        <f t="shared" si="0"/>
        <v>0</v>
      </c>
      <c r="H20" s="40"/>
      <c r="I20" s="21">
        <f t="shared" si="1"/>
        <v>0</v>
      </c>
      <c r="J20" s="37">
        <v>623</v>
      </c>
      <c r="K20" s="42">
        <f t="shared" si="2"/>
        <v>0</v>
      </c>
    </row>
    <row r="21" spans="1:11" ht="15.75" thickBot="1">
      <c r="A21" s="17" t="s">
        <v>55</v>
      </c>
      <c r="B21" s="8">
        <v>630453</v>
      </c>
      <c r="C21" s="9"/>
      <c r="D21" s="9"/>
      <c r="E21" s="9"/>
      <c r="F21" s="9"/>
      <c r="G21" s="61" t="str">
        <f t="shared" si="0"/>
        <v>0</v>
      </c>
      <c r="H21" s="40"/>
      <c r="I21" s="21">
        <f t="shared" si="1"/>
        <v>0</v>
      </c>
      <c r="J21" s="37">
        <v>4013</v>
      </c>
      <c r="K21" s="42">
        <f t="shared" si="2"/>
        <v>0</v>
      </c>
    </row>
    <row r="22" spans="1:11" ht="15.75" thickBot="1">
      <c r="A22" s="26" t="s">
        <v>56</v>
      </c>
      <c r="B22" s="25"/>
      <c r="C22" s="25"/>
      <c r="D22" s="25"/>
      <c r="E22" s="25"/>
      <c r="F22" s="25"/>
      <c r="G22" s="25"/>
      <c r="H22" s="25"/>
      <c r="I22" s="25"/>
      <c r="J22" s="25"/>
      <c r="K22" s="43">
        <f>SUM(K3:K21)</f>
        <v>0</v>
      </c>
    </row>
  </sheetData>
  <protectedRanges>
    <protectedRange sqref="H3:H21 C3:F21" name="Bereik1"/>
  </protectedRanges>
  <mergeCells count="1">
    <mergeCell ref="A1:K1"/>
  </mergeCells>
  <pageMargins left="0.7" right="0.7" top="0.75" bottom="0.75" header="0.3" footer="0.3"/>
  <pageSetup paperSize="9" scale="42"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7"/>
  <sheetViews>
    <sheetView view="pageBreakPreview" zoomScaleNormal="100" zoomScaleSheetLayoutView="100" workbookViewId="0">
      <selection activeCell="I5" sqref="I5"/>
    </sheetView>
  </sheetViews>
  <sheetFormatPr defaultRowHeight="15"/>
  <cols>
    <col min="1" max="1" width="16.5703125" customWidth="1"/>
    <col min="2" max="2" width="91.85546875" bestFit="1" customWidth="1"/>
    <col min="3" max="3" width="19.7109375" customWidth="1"/>
    <col min="4" max="4" width="10.85546875" customWidth="1"/>
    <col min="5" max="5" width="19.85546875" customWidth="1"/>
    <col min="6" max="8" width="16.140625" customWidth="1"/>
    <col min="9" max="9" width="13.85546875" bestFit="1" customWidth="1"/>
    <col min="10" max="33" width="9.140625" style="1"/>
    <col min="252" max="252" width="13.140625" bestFit="1" customWidth="1"/>
    <col min="253" max="253" width="58.28515625" bestFit="1" customWidth="1"/>
    <col min="254" max="254" width="19.7109375" customWidth="1"/>
    <col min="255" max="255" width="19" bestFit="1" customWidth="1"/>
    <col min="256" max="256" width="10.85546875" customWidth="1"/>
    <col min="257" max="257" width="19.85546875" customWidth="1"/>
    <col min="258" max="258" width="16.140625" customWidth="1"/>
    <col min="259" max="259" width="13.85546875" bestFit="1" customWidth="1"/>
    <col min="508" max="508" width="13.140625" bestFit="1" customWidth="1"/>
    <col min="509" max="509" width="58.28515625" bestFit="1" customWidth="1"/>
    <col min="510" max="510" width="19.7109375" customWidth="1"/>
    <col min="511" max="511" width="19" bestFit="1" customWidth="1"/>
    <col min="512" max="512" width="10.85546875" customWidth="1"/>
    <col min="513" max="513" width="19.85546875" customWidth="1"/>
    <col min="514" max="514" width="16.140625" customWidth="1"/>
    <col min="515" max="515" width="13.85546875" bestFit="1" customWidth="1"/>
    <col min="764" max="764" width="13.140625" bestFit="1" customWidth="1"/>
    <col min="765" max="765" width="58.28515625" bestFit="1" customWidth="1"/>
    <col min="766" max="766" width="19.7109375" customWidth="1"/>
    <col min="767" max="767" width="19" bestFit="1" customWidth="1"/>
    <col min="768" max="768" width="10.85546875" customWidth="1"/>
    <col min="769" max="769" width="19.85546875" customWidth="1"/>
    <col min="770" max="770" width="16.140625" customWidth="1"/>
    <col min="771" max="771" width="13.85546875" bestFit="1" customWidth="1"/>
    <col min="1020" max="1020" width="13.140625" bestFit="1" customWidth="1"/>
    <col min="1021" max="1021" width="58.28515625" bestFit="1" customWidth="1"/>
    <col min="1022" max="1022" width="19.7109375" customWidth="1"/>
    <col min="1023" max="1023" width="19" bestFit="1" customWidth="1"/>
    <col min="1024" max="1024" width="10.85546875" customWidth="1"/>
    <col min="1025" max="1025" width="19.85546875" customWidth="1"/>
    <col min="1026" max="1026" width="16.140625" customWidth="1"/>
    <col min="1027" max="1027" width="13.85546875" bestFit="1" customWidth="1"/>
    <col min="1276" max="1276" width="13.140625" bestFit="1" customWidth="1"/>
    <col min="1277" max="1277" width="58.28515625" bestFit="1" customWidth="1"/>
    <col min="1278" max="1278" width="19.7109375" customWidth="1"/>
    <col min="1279" max="1279" width="19" bestFit="1" customWidth="1"/>
    <col min="1280" max="1280" width="10.85546875" customWidth="1"/>
    <col min="1281" max="1281" width="19.85546875" customWidth="1"/>
    <col min="1282" max="1282" width="16.140625" customWidth="1"/>
    <col min="1283" max="1283" width="13.85546875" bestFit="1" customWidth="1"/>
    <col min="1532" max="1532" width="13.140625" bestFit="1" customWidth="1"/>
    <col min="1533" max="1533" width="58.28515625" bestFit="1" customWidth="1"/>
    <col min="1534" max="1534" width="19.7109375" customWidth="1"/>
    <col min="1535" max="1535" width="19" bestFit="1" customWidth="1"/>
    <col min="1536" max="1536" width="10.85546875" customWidth="1"/>
    <col min="1537" max="1537" width="19.85546875" customWidth="1"/>
    <col min="1538" max="1538" width="16.140625" customWidth="1"/>
    <col min="1539" max="1539" width="13.85546875" bestFit="1" customWidth="1"/>
    <col min="1788" max="1788" width="13.140625" bestFit="1" customWidth="1"/>
    <col min="1789" max="1789" width="58.28515625" bestFit="1" customWidth="1"/>
    <col min="1790" max="1790" width="19.7109375" customWidth="1"/>
    <col min="1791" max="1791" width="19" bestFit="1" customWidth="1"/>
    <col min="1792" max="1792" width="10.85546875" customWidth="1"/>
    <col min="1793" max="1793" width="19.85546875" customWidth="1"/>
    <col min="1794" max="1794" width="16.140625" customWidth="1"/>
    <col min="1795" max="1795" width="13.85546875" bestFit="1" customWidth="1"/>
    <col min="2044" max="2044" width="13.140625" bestFit="1" customWidth="1"/>
    <col min="2045" max="2045" width="58.28515625" bestFit="1" customWidth="1"/>
    <col min="2046" max="2046" width="19.7109375" customWidth="1"/>
    <col min="2047" max="2047" width="19" bestFit="1" customWidth="1"/>
    <col min="2048" max="2048" width="10.85546875" customWidth="1"/>
    <col min="2049" max="2049" width="19.85546875" customWidth="1"/>
    <col min="2050" max="2050" width="16.140625" customWidth="1"/>
    <col min="2051" max="2051" width="13.85546875" bestFit="1" customWidth="1"/>
    <col min="2300" max="2300" width="13.140625" bestFit="1" customWidth="1"/>
    <col min="2301" max="2301" width="58.28515625" bestFit="1" customWidth="1"/>
    <col min="2302" max="2302" width="19.7109375" customWidth="1"/>
    <col min="2303" max="2303" width="19" bestFit="1" customWidth="1"/>
    <col min="2304" max="2304" width="10.85546875" customWidth="1"/>
    <col min="2305" max="2305" width="19.85546875" customWidth="1"/>
    <col min="2306" max="2306" width="16.140625" customWidth="1"/>
    <col min="2307" max="2307" width="13.85546875" bestFit="1" customWidth="1"/>
    <col min="2556" max="2556" width="13.140625" bestFit="1" customWidth="1"/>
    <col min="2557" max="2557" width="58.28515625" bestFit="1" customWidth="1"/>
    <col min="2558" max="2558" width="19.7109375" customWidth="1"/>
    <col min="2559" max="2559" width="19" bestFit="1" customWidth="1"/>
    <col min="2560" max="2560" width="10.85546875" customWidth="1"/>
    <col min="2561" max="2561" width="19.85546875" customWidth="1"/>
    <col min="2562" max="2562" width="16.140625" customWidth="1"/>
    <col min="2563" max="2563" width="13.85546875" bestFit="1" customWidth="1"/>
    <col min="2812" max="2812" width="13.140625" bestFit="1" customWidth="1"/>
    <col min="2813" max="2813" width="58.28515625" bestFit="1" customWidth="1"/>
    <col min="2814" max="2814" width="19.7109375" customWidth="1"/>
    <col min="2815" max="2815" width="19" bestFit="1" customWidth="1"/>
    <col min="2816" max="2816" width="10.85546875" customWidth="1"/>
    <col min="2817" max="2817" width="19.85546875" customWidth="1"/>
    <col min="2818" max="2818" width="16.140625" customWidth="1"/>
    <col min="2819" max="2819" width="13.85546875" bestFit="1" customWidth="1"/>
    <col min="3068" max="3068" width="13.140625" bestFit="1" customWidth="1"/>
    <col min="3069" max="3069" width="58.28515625" bestFit="1" customWidth="1"/>
    <col min="3070" max="3070" width="19.7109375" customWidth="1"/>
    <col min="3071" max="3071" width="19" bestFit="1" customWidth="1"/>
    <col min="3072" max="3072" width="10.85546875" customWidth="1"/>
    <col min="3073" max="3073" width="19.85546875" customWidth="1"/>
    <col min="3074" max="3074" width="16.140625" customWidth="1"/>
    <col min="3075" max="3075" width="13.85546875" bestFit="1" customWidth="1"/>
    <col min="3324" max="3324" width="13.140625" bestFit="1" customWidth="1"/>
    <col min="3325" max="3325" width="58.28515625" bestFit="1" customWidth="1"/>
    <col min="3326" max="3326" width="19.7109375" customWidth="1"/>
    <col min="3327" max="3327" width="19" bestFit="1" customWidth="1"/>
    <col min="3328" max="3328" width="10.85546875" customWidth="1"/>
    <col min="3329" max="3329" width="19.85546875" customWidth="1"/>
    <col min="3330" max="3330" width="16.140625" customWidth="1"/>
    <col min="3331" max="3331" width="13.85546875" bestFit="1" customWidth="1"/>
    <col min="3580" max="3580" width="13.140625" bestFit="1" customWidth="1"/>
    <col min="3581" max="3581" width="58.28515625" bestFit="1" customWidth="1"/>
    <col min="3582" max="3582" width="19.7109375" customWidth="1"/>
    <col min="3583" max="3583" width="19" bestFit="1" customWidth="1"/>
    <col min="3584" max="3584" width="10.85546875" customWidth="1"/>
    <col min="3585" max="3585" width="19.85546875" customWidth="1"/>
    <col min="3586" max="3586" width="16.140625" customWidth="1"/>
    <col min="3587" max="3587" width="13.85546875" bestFit="1" customWidth="1"/>
    <col min="3836" max="3836" width="13.140625" bestFit="1" customWidth="1"/>
    <col min="3837" max="3837" width="58.28515625" bestFit="1" customWidth="1"/>
    <col min="3838" max="3838" width="19.7109375" customWidth="1"/>
    <col min="3839" max="3839" width="19" bestFit="1" customWidth="1"/>
    <col min="3840" max="3840" width="10.85546875" customWidth="1"/>
    <col min="3841" max="3841" width="19.85546875" customWidth="1"/>
    <col min="3842" max="3842" width="16.140625" customWidth="1"/>
    <col min="3843" max="3843" width="13.85546875" bestFit="1" customWidth="1"/>
    <col min="4092" max="4092" width="13.140625" bestFit="1" customWidth="1"/>
    <col min="4093" max="4093" width="58.28515625" bestFit="1" customWidth="1"/>
    <col min="4094" max="4094" width="19.7109375" customWidth="1"/>
    <col min="4095" max="4095" width="19" bestFit="1" customWidth="1"/>
    <col min="4096" max="4096" width="10.85546875" customWidth="1"/>
    <col min="4097" max="4097" width="19.85546875" customWidth="1"/>
    <col min="4098" max="4098" width="16.140625" customWidth="1"/>
    <col min="4099" max="4099" width="13.85546875" bestFit="1" customWidth="1"/>
    <col min="4348" max="4348" width="13.140625" bestFit="1" customWidth="1"/>
    <col min="4349" max="4349" width="58.28515625" bestFit="1" customWidth="1"/>
    <col min="4350" max="4350" width="19.7109375" customWidth="1"/>
    <col min="4351" max="4351" width="19" bestFit="1" customWidth="1"/>
    <col min="4352" max="4352" width="10.85546875" customWidth="1"/>
    <col min="4353" max="4353" width="19.85546875" customWidth="1"/>
    <col min="4354" max="4354" width="16.140625" customWidth="1"/>
    <col min="4355" max="4355" width="13.85546875" bestFit="1" customWidth="1"/>
    <col min="4604" max="4604" width="13.140625" bestFit="1" customWidth="1"/>
    <col min="4605" max="4605" width="58.28515625" bestFit="1" customWidth="1"/>
    <col min="4606" max="4606" width="19.7109375" customWidth="1"/>
    <col min="4607" max="4607" width="19" bestFit="1" customWidth="1"/>
    <col min="4608" max="4608" width="10.85546875" customWidth="1"/>
    <col min="4609" max="4609" width="19.85546875" customWidth="1"/>
    <col min="4610" max="4610" width="16.140625" customWidth="1"/>
    <col min="4611" max="4611" width="13.85546875" bestFit="1" customWidth="1"/>
    <col min="4860" max="4860" width="13.140625" bestFit="1" customWidth="1"/>
    <col min="4861" max="4861" width="58.28515625" bestFit="1" customWidth="1"/>
    <col min="4862" max="4862" width="19.7109375" customWidth="1"/>
    <col min="4863" max="4863" width="19" bestFit="1" customWidth="1"/>
    <col min="4864" max="4864" width="10.85546875" customWidth="1"/>
    <col min="4865" max="4865" width="19.85546875" customWidth="1"/>
    <col min="4866" max="4866" width="16.140625" customWidth="1"/>
    <col min="4867" max="4867" width="13.85546875" bestFit="1" customWidth="1"/>
    <col min="5116" max="5116" width="13.140625" bestFit="1" customWidth="1"/>
    <col min="5117" max="5117" width="58.28515625" bestFit="1" customWidth="1"/>
    <col min="5118" max="5118" width="19.7109375" customWidth="1"/>
    <col min="5119" max="5119" width="19" bestFit="1" customWidth="1"/>
    <col min="5120" max="5120" width="10.85546875" customWidth="1"/>
    <col min="5121" max="5121" width="19.85546875" customWidth="1"/>
    <col min="5122" max="5122" width="16.140625" customWidth="1"/>
    <col min="5123" max="5123" width="13.85546875" bestFit="1" customWidth="1"/>
    <col min="5372" max="5372" width="13.140625" bestFit="1" customWidth="1"/>
    <col min="5373" max="5373" width="58.28515625" bestFit="1" customWidth="1"/>
    <col min="5374" max="5374" width="19.7109375" customWidth="1"/>
    <col min="5375" max="5375" width="19" bestFit="1" customWidth="1"/>
    <col min="5376" max="5376" width="10.85546875" customWidth="1"/>
    <col min="5377" max="5377" width="19.85546875" customWidth="1"/>
    <col min="5378" max="5378" width="16.140625" customWidth="1"/>
    <col min="5379" max="5379" width="13.85546875" bestFit="1" customWidth="1"/>
    <col min="5628" max="5628" width="13.140625" bestFit="1" customWidth="1"/>
    <col min="5629" max="5629" width="58.28515625" bestFit="1" customWidth="1"/>
    <col min="5630" max="5630" width="19.7109375" customWidth="1"/>
    <col min="5631" max="5631" width="19" bestFit="1" customWidth="1"/>
    <col min="5632" max="5632" width="10.85546875" customWidth="1"/>
    <col min="5633" max="5633" width="19.85546875" customWidth="1"/>
    <col min="5634" max="5634" width="16.140625" customWidth="1"/>
    <col min="5635" max="5635" width="13.85546875" bestFit="1" customWidth="1"/>
    <col min="5884" max="5884" width="13.140625" bestFit="1" customWidth="1"/>
    <col min="5885" max="5885" width="58.28515625" bestFit="1" customWidth="1"/>
    <col min="5886" max="5886" width="19.7109375" customWidth="1"/>
    <col min="5887" max="5887" width="19" bestFit="1" customWidth="1"/>
    <col min="5888" max="5888" width="10.85546875" customWidth="1"/>
    <col min="5889" max="5889" width="19.85546875" customWidth="1"/>
    <col min="5890" max="5890" width="16.140625" customWidth="1"/>
    <col min="5891" max="5891" width="13.85546875" bestFit="1" customWidth="1"/>
    <col min="6140" max="6140" width="13.140625" bestFit="1" customWidth="1"/>
    <col min="6141" max="6141" width="58.28515625" bestFit="1" customWidth="1"/>
    <col min="6142" max="6142" width="19.7109375" customWidth="1"/>
    <col min="6143" max="6143" width="19" bestFit="1" customWidth="1"/>
    <col min="6144" max="6144" width="10.85546875" customWidth="1"/>
    <col min="6145" max="6145" width="19.85546875" customWidth="1"/>
    <col min="6146" max="6146" width="16.140625" customWidth="1"/>
    <col min="6147" max="6147" width="13.85546875" bestFit="1" customWidth="1"/>
    <col min="6396" max="6396" width="13.140625" bestFit="1" customWidth="1"/>
    <col min="6397" max="6397" width="58.28515625" bestFit="1" customWidth="1"/>
    <col min="6398" max="6398" width="19.7109375" customWidth="1"/>
    <col min="6399" max="6399" width="19" bestFit="1" customWidth="1"/>
    <col min="6400" max="6400" width="10.85546875" customWidth="1"/>
    <col min="6401" max="6401" width="19.85546875" customWidth="1"/>
    <col min="6402" max="6402" width="16.140625" customWidth="1"/>
    <col min="6403" max="6403" width="13.85546875" bestFit="1" customWidth="1"/>
    <col min="6652" max="6652" width="13.140625" bestFit="1" customWidth="1"/>
    <col min="6653" max="6653" width="58.28515625" bestFit="1" customWidth="1"/>
    <col min="6654" max="6654" width="19.7109375" customWidth="1"/>
    <col min="6655" max="6655" width="19" bestFit="1" customWidth="1"/>
    <col min="6656" max="6656" width="10.85546875" customWidth="1"/>
    <col min="6657" max="6657" width="19.85546875" customWidth="1"/>
    <col min="6658" max="6658" width="16.140625" customWidth="1"/>
    <col min="6659" max="6659" width="13.85546875" bestFit="1" customWidth="1"/>
    <col min="6908" max="6908" width="13.140625" bestFit="1" customWidth="1"/>
    <col min="6909" max="6909" width="58.28515625" bestFit="1" customWidth="1"/>
    <col min="6910" max="6910" width="19.7109375" customWidth="1"/>
    <col min="6911" max="6911" width="19" bestFit="1" customWidth="1"/>
    <col min="6912" max="6912" width="10.85546875" customWidth="1"/>
    <col min="6913" max="6913" width="19.85546875" customWidth="1"/>
    <col min="6914" max="6914" width="16.140625" customWidth="1"/>
    <col min="6915" max="6915" width="13.85546875" bestFit="1" customWidth="1"/>
    <col min="7164" max="7164" width="13.140625" bestFit="1" customWidth="1"/>
    <col min="7165" max="7165" width="58.28515625" bestFit="1" customWidth="1"/>
    <col min="7166" max="7166" width="19.7109375" customWidth="1"/>
    <col min="7167" max="7167" width="19" bestFit="1" customWidth="1"/>
    <col min="7168" max="7168" width="10.85546875" customWidth="1"/>
    <col min="7169" max="7169" width="19.85546875" customWidth="1"/>
    <col min="7170" max="7170" width="16.140625" customWidth="1"/>
    <col min="7171" max="7171" width="13.85546875" bestFit="1" customWidth="1"/>
    <col min="7420" max="7420" width="13.140625" bestFit="1" customWidth="1"/>
    <col min="7421" max="7421" width="58.28515625" bestFit="1" customWidth="1"/>
    <col min="7422" max="7422" width="19.7109375" customWidth="1"/>
    <col min="7423" max="7423" width="19" bestFit="1" customWidth="1"/>
    <col min="7424" max="7424" width="10.85546875" customWidth="1"/>
    <col min="7425" max="7425" width="19.85546875" customWidth="1"/>
    <col min="7426" max="7426" width="16.140625" customWidth="1"/>
    <col min="7427" max="7427" width="13.85546875" bestFit="1" customWidth="1"/>
    <col min="7676" max="7676" width="13.140625" bestFit="1" customWidth="1"/>
    <col min="7677" max="7677" width="58.28515625" bestFit="1" customWidth="1"/>
    <col min="7678" max="7678" width="19.7109375" customWidth="1"/>
    <col min="7679" max="7679" width="19" bestFit="1" customWidth="1"/>
    <col min="7680" max="7680" width="10.85546875" customWidth="1"/>
    <col min="7681" max="7681" width="19.85546875" customWidth="1"/>
    <col min="7682" max="7682" width="16.140625" customWidth="1"/>
    <col min="7683" max="7683" width="13.85546875" bestFit="1" customWidth="1"/>
    <col min="7932" max="7932" width="13.140625" bestFit="1" customWidth="1"/>
    <col min="7933" max="7933" width="58.28515625" bestFit="1" customWidth="1"/>
    <col min="7934" max="7934" width="19.7109375" customWidth="1"/>
    <col min="7935" max="7935" width="19" bestFit="1" customWidth="1"/>
    <col min="7936" max="7936" width="10.85546875" customWidth="1"/>
    <col min="7937" max="7937" width="19.85546875" customWidth="1"/>
    <col min="7938" max="7938" width="16.140625" customWidth="1"/>
    <col min="7939" max="7939" width="13.85546875" bestFit="1" customWidth="1"/>
    <col min="8188" max="8188" width="13.140625" bestFit="1" customWidth="1"/>
    <col min="8189" max="8189" width="58.28515625" bestFit="1" customWidth="1"/>
    <col min="8190" max="8190" width="19.7109375" customWidth="1"/>
    <col min="8191" max="8191" width="19" bestFit="1" customWidth="1"/>
    <col min="8192" max="8192" width="10.85546875" customWidth="1"/>
    <col min="8193" max="8193" width="19.85546875" customWidth="1"/>
    <col min="8194" max="8194" width="16.140625" customWidth="1"/>
    <col min="8195" max="8195" width="13.85546875" bestFit="1" customWidth="1"/>
    <col min="8444" max="8444" width="13.140625" bestFit="1" customWidth="1"/>
    <col min="8445" max="8445" width="58.28515625" bestFit="1" customWidth="1"/>
    <col min="8446" max="8446" width="19.7109375" customWidth="1"/>
    <col min="8447" max="8447" width="19" bestFit="1" customWidth="1"/>
    <col min="8448" max="8448" width="10.85546875" customWidth="1"/>
    <col min="8449" max="8449" width="19.85546875" customWidth="1"/>
    <col min="8450" max="8450" width="16.140625" customWidth="1"/>
    <col min="8451" max="8451" width="13.85546875" bestFit="1" customWidth="1"/>
    <col min="8700" max="8700" width="13.140625" bestFit="1" customWidth="1"/>
    <col min="8701" max="8701" width="58.28515625" bestFit="1" customWidth="1"/>
    <col min="8702" max="8702" width="19.7109375" customWidth="1"/>
    <col min="8703" max="8703" width="19" bestFit="1" customWidth="1"/>
    <col min="8704" max="8704" width="10.85546875" customWidth="1"/>
    <col min="8705" max="8705" width="19.85546875" customWidth="1"/>
    <col min="8706" max="8706" width="16.140625" customWidth="1"/>
    <col min="8707" max="8707" width="13.85546875" bestFit="1" customWidth="1"/>
    <col min="8956" max="8956" width="13.140625" bestFit="1" customWidth="1"/>
    <col min="8957" max="8957" width="58.28515625" bestFit="1" customWidth="1"/>
    <col min="8958" max="8958" width="19.7109375" customWidth="1"/>
    <col min="8959" max="8959" width="19" bestFit="1" customWidth="1"/>
    <col min="8960" max="8960" width="10.85546875" customWidth="1"/>
    <col min="8961" max="8961" width="19.85546875" customWidth="1"/>
    <col min="8962" max="8962" width="16.140625" customWidth="1"/>
    <col min="8963" max="8963" width="13.85546875" bestFit="1" customWidth="1"/>
    <col min="9212" max="9212" width="13.140625" bestFit="1" customWidth="1"/>
    <col min="9213" max="9213" width="58.28515625" bestFit="1" customWidth="1"/>
    <col min="9214" max="9214" width="19.7109375" customWidth="1"/>
    <col min="9215" max="9215" width="19" bestFit="1" customWidth="1"/>
    <col min="9216" max="9216" width="10.85546875" customWidth="1"/>
    <col min="9217" max="9217" width="19.85546875" customWidth="1"/>
    <col min="9218" max="9218" width="16.140625" customWidth="1"/>
    <col min="9219" max="9219" width="13.85546875" bestFit="1" customWidth="1"/>
    <col min="9468" max="9468" width="13.140625" bestFit="1" customWidth="1"/>
    <col min="9469" max="9469" width="58.28515625" bestFit="1" customWidth="1"/>
    <col min="9470" max="9470" width="19.7109375" customWidth="1"/>
    <col min="9471" max="9471" width="19" bestFit="1" customWidth="1"/>
    <col min="9472" max="9472" width="10.85546875" customWidth="1"/>
    <col min="9473" max="9473" width="19.85546875" customWidth="1"/>
    <col min="9474" max="9474" width="16.140625" customWidth="1"/>
    <col min="9475" max="9475" width="13.85546875" bestFit="1" customWidth="1"/>
    <col min="9724" max="9724" width="13.140625" bestFit="1" customWidth="1"/>
    <col min="9725" max="9725" width="58.28515625" bestFit="1" customWidth="1"/>
    <col min="9726" max="9726" width="19.7109375" customWidth="1"/>
    <col min="9727" max="9727" width="19" bestFit="1" customWidth="1"/>
    <col min="9728" max="9728" width="10.85546875" customWidth="1"/>
    <col min="9729" max="9729" width="19.85546875" customWidth="1"/>
    <col min="9730" max="9730" width="16.140625" customWidth="1"/>
    <col min="9731" max="9731" width="13.85546875" bestFit="1" customWidth="1"/>
    <col min="9980" max="9980" width="13.140625" bestFit="1" customWidth="1"/>
    <col min="9981" max="9981" width="58.28515625" bestFit="1" customWidth="1"/>
    <col min="9982" max="9982" width="19.7109375" customWidth="1"/>
    <col min="9983" max="9983" width="19" bestFit="1" customWidth="1"/>
    <col min="9984" max="9984" width="10.85546875" customWidth="1"/>
    <col min="9985" max="9985" width="19.85546875" customWidth="1"/>
    <col min="9986" max="9986" width="16.140625" customWidth="1"/>
    <col min="9987" max="9987" width="13.85546875" bestFit="1" customWidth="1"/>
    <col min="10236" max="10236" width="13.140625" bestFit="1" customWidth="1"/>
    <col min="10237" max="10237" width="58.28515625" bestFit="1" customWidth="1"/>
    <col min="10238" max="10238" width="19.7109375" customWidth="1"/>
    <col min="10239" max="10239" width="19" bestFit="1" customWidth="1"/>
    <col min="10240" max="10240" width="10.85546875" customWidth="1"/>
    <col min="10241" max="10241" width="19.85546875" customWidth="1"/>
    <col min="10242" max="10242" width="16.140625" customWidth="1"/>
    <col min="10243" max="10243" width="13.85546875" bestFit="1" customWidth="1"/>
    <col min="10492" max="10492" width="13.140625" bestFit="1" customWidth="1"/>
    <col min="10493" max="10493" width="58.28515625" bestFit="1" customWidth="1"/>
    <col min="10494" max="10494" width="19.7109375" customWidth="1"/>
    <col min="10495" max="10495" width="19" bestFit="1" customWidth="1"/>
    <col min="10496" max="10496" width="10.85546875" customWidth="1"/>
    <col min="10497" max="10497" width="19.85546875" customWidth="1"/>
    <col min="10498" max="10498" width="16.140625" customWidth="1"/>
    <col min="10499" max="10499" width="13.85546875" bestFit="1" customWidth="1"/>
    <col min="10748" max="10748" width="13.140625" bestFit="1" customWidth="1"/>
    <col min="10749" max="10749" width="58.28515625" bestFit="1" customWidth="1"/>
    <col min="10750" max="10750" width="19.7109375" customWidth="1"/>
    <col min="10751" max="10751" width="19" bestFit="1" customWidth="1"/>
    <col min="10752" max="10752" width="10.85546875" customWidth="1"/>
    <col min="10753" max="10753" width="19.85546875" customWidth="1"/>
    <col min="10754" max="10754" width="16.140625" customWidth="1"/>
    <col min="10755" max="10755" width="13.85546875" bestFit="1" customWidth="1"/>
    <col min="11004" max="11004" width="13.140625" bestFit="1" customWidth="1"/>
    <col min="11005" max="11005" width="58.28515625" bestFit="1" customWidth="1"/>
    <col min="11006" max="11006" width="19.7109375" customWidth="1"/>
    <col min="11007" max="11007" width="19" bestFit="1" customWidth="1"/>
    <col min="11008" max="11008" width="10.85546875" customWidth="1"/>
    <col min="11009" max="11009" width="19.85546875" customWidth="1"/>
    <col min="11010" max="11010" width="16.140625" customWidth="1"/>
    <col min="11011" max="11011" width="13.85546875" bestFit="1" customWidth="1"/>
    <col min="11260" max="11260" width="13.140625" bestFit="1" customWidth="1"/>
    <col min="11261" max="11261" width="58.28515625" bestFit="1" customWidth="1"/>
    <col min="11262" max="11262" width="19.7109375" customWidth="1"/>
    <col min="11263" max="11263" width="19" bestFit="1" customWidth="1"/>
    <col min="11264" max="11264" width="10.85546875" customWidth="1"/>
    <col min="11265" max="11265" width="19.85546875" customWidth="1"/>
    <col min="11266" max="11266" width="16.140625" customWidth="1"/>
    <col min="11267" max="11267" width="13.85546875" bestFit="1" customWidth="1"/>
    <col min="11516" max="11516" width="13.140625" bestFit="1" customWidth="1"/>
    <col min="11517" max="11517" width="58.28515625" bestFit="1" customWidth="1"/>
    <col min="11518" max="11518" width="19.7109375" customWidth="1"/>
    <col min="11519" max="11519" width="19" bestFit="1" customWidth="1"/>
    <col min="11520" max="11520" width="10.85546875" customWidth="1"/>
    <col min="11521" max="11521" width="19.85546875" customWidth="1"/>
    <col min="11522" max="11522" width="16.140625" customWidth="1"/>
    <col min="11523" max="11523" width="13.85546875" bestFit="1" customWidth="1"/>
    <col min="11772" max="11772" width="13.140625" bestFit="1" customWidth="1"/>
    <col min="11773" max="11773" width="58.28515625" bestFit="1" customWidth="1"/>
    <col min="11774" max="11774" width="19.7109375" customWidth="1"/>
    <col min="11775" max="11775" width="19" bestFit="1" customWidth="1"/>
    <col min="11776" max="11776" width="10.85546875" customWidth="1"/>
    <col min="11777" max="11777" width="19.85546875" customWidth="1"/>
    <col min="11778" max="11778" width="16.140625" customWidth="1"/>
    <col min="11779" max="11779" width="13.85546875" bestFit="1" customWidth="1"/>
    <col min="12028" max="12028" width="13.140625" bestFit="1" customWidth="1"/>
    <col min="12029" max="12029" width="58.28515625" bestFit="1" customWidth="1"/>
    <col min="12030" max="12030" width="19.7109375" customWidth="1"/>
    <col min="12031" max="12031" width="19" bestFit="1" customWidth="1"/>
    <col min="12032" max="12032" width="10.85546875" customWidth="1"/>
    <col min="12033" max="12033" width="19.85546875" customWidth="1"/>
    <col min="12034" max="12034" width="16.140625" customWidth="1"/>
    <col min="12035" max="12035" width="13.85546875" bestFit="1" customWidth="1"/>
    <col min="12284" max="12284" width="13.140625" bestFit="1" customWidth="1"/>
    <col min="12285" max="12285" width="58.28515625" bestFit="1" customWidth="1"/>
    <col min="12286" max="12286" width="19.7109375" customWidth="1"/>
    <col min="12287" max="12287" width="19" bestFit="1" customWidth="1"/>
    <col min="12288" max="12288" width="10.85546875" customWidth="1"/>
    <col min="12289" max="12289" width="19.85546875" customWidth="1"/>
    <col min="12290" max="12290" width="16.140625" customWidth="1"/>
    <col min="12291" max="12291" width="13.85546875" bestFit="1" customWidth="1"/>
    <col min="12540" max="12540" width="13.140625" bestFit="1" customWidth="1"/>
    <col min="12541" max="12541" width="58.28515625" bestFit="1" customWidth="1"/>
    <col min="12542" max="12542" width="19.7109375" customWidth="1"/>
    <col min="12543" max="12543" width="19" bestFit="1" customWidth="1"/>
    <col min="12544" max="12544" width="10.85546875" customWidth="1"/>
    <col min="12545" max="12545" width="19.85546875" customWidth="1"/>
    <col min="12546" max="12546" width="16.140625" customWidth="1"/>
    <col min="12547" max="12547" width="13.85546875" bestFit="1" customWidth="1"/>
    <col min="12796" max="12796" width="13.140625" bestFit="1" customWidth="1"/>
    <col min="12797" max="12797" width="58.28515625" bestFit="1" customWidth="1"/>
    <col min="12798" max="12798" width="19.7109375" customWidth="1"/>
    <col min="12799" max="12799" width="19" bestFit="1" customWidth="1"/>
    <col min="12800" max="12800" width="10.85546875" customWidth="1"/>
    <col min="12801" max="12801" width="19.85546875" customWidth="1"/>
    <col min="12802" max="12802" width="16.140625" customWidth="1"/>
    <col min="12803" max="12803" width="13.85546875" bestFit="1" customWidth="1"/>
    <col min="13052" max="13052" width="13.140625" bestFit="1" customWidth="1"/>
    <col min="13053" max="13053" width="58.28515625" bestFit="1" customWidth="1"/>
    <col min="13054" max="13054" width="19.7109375" customWidth="1"/>
    <col min="13055" max="13055" width="19" bestFit="1" customWidth="1"/>
    <col min="13056" max="13056" width="10.85546875" customWidth="1"/>
    <col min="13057" max="13057" width="19.85546875" customWidth="1"/>
    <col min="13058" max="13058" width="16.140625" customWidth="1"/>
    <col min="13059" max="13059" width="13.85546875" bestFit="1" customWidth="1"/>
    <col min="13308" max="13308" width="13.140625" bestFit="1" customWidth="1"/>
    <col min="13309" max="13309" width="58.28515625" bestFit="1" customWidth="1"/>
    <col min="13310" max="13310" width="19.7109375" customWidth="1"/>
    <col min="13311" max="13311" width="19" bestFit="1" customWidth="1"/>
    <col min="13312" max="13312" width="10.85546875" customWidth="1"/>
    <col min="13313" max="13313" width="19.85546875" customWidth="1"/>
    <col min="13314" max="13314" width="16.140625" customWidth="1"/>
    <col min="13315" max="13315" width="13.85546875" bestFit="1" customWidth="1"/>
    <col min="13564" max="13564" width="13.140625" bestFit="1" customWidth="1"/>
    <col min="13565" max="13565" width="58.28515625" bestFit="1" customWidth="1"/>
    <col min="13566" max="13566" width="19.7109375" customWidth="1"/>
    <col min="13567" max="13567" width="19" bestFit="1" customWidth="1"/>
    <col min="13568" max="13568" width="10.85546875" customWidth="1"/>
    <col min="13569" max="13569" width="19.85546875" customWidth="1"/>
    <col min="13570" max="13570" width="16.140625" customWidth="1"/>
    <col min="13571" max="13571" width="13.85546875" bestFit="1" customWidth="1"/>
    <col min="13820" max="13820" width="13.140625" bestFit="1" customWidth="1"/>
    <col min="13821" max="13821" width="58.28515625" bestFit="1" customWidth="1"/>
    <col min="13822" max="13822" width="19.7109375" customWidth="1"/>
    <col min="13823" max="13823" width="19" bestFit="1" customWidth="1"/>
    <col min="13824" max="13824" width="10.85546875" customWidth="1"/>
    <col min="13825" max="13825" width="19.85546875" customWidth="1"/>
    <col min="13826" max="13826" width="16.140625" customWidth="1"/>
    <col min="13827" max="13827" width="13.85546875" bestFit="1" customWidth="1"/>
    <col min="14076" max="14076" width="13.140625" bestFit="1" customWidth="1"/>
    <col min="14077" max="14077" width="58.28515625" bestFit="1" customWidth="1"/>
    <col min="14078" max="14078" width="19.7109375" customWidth="1"/>
    <col min="14079" max="14079" width="19" bestFit="1" customWidth="1"/>
    <col min="14080" max="14080" width="10.85546875" customWidth="1"/>
    <col min="14081" max="14081" width="19.85546875" customWidth="1"/>
    <col min="14082" max="14082" width="16.140625" customWidth="1"/>
    <col min="14083" max="14083" width="13.85546875" bestFit="1" customWidth="1"/>
    <col min="14332" max="14332" width="13.140625" bestFit="1" customWidth="1"/>
    <col min="14333" max="14333" width="58.28515625" bestFit="1" customWidth="1"/>
    <col min="14334" max="14334" width="19.7109375" customWidth="1"/>
    <col min="14335" max="14335" width="19" bestFit="1" customWidth="1"/>
    <col min="14336" max="14336" width="10.85546875" customWidth="1"/>
    <col min="14337" max="14337" width="19.85546875" customWidth="1"/>
    <col min="14338" max="14338" width="16.140625" customWidth="1"/>
    <col min="14339" max="14339" width="13.85546875" bestFit="1" customWidth="1"/>
    <col min="14588" max="14588" width="13.140625" bestFit="1" customWidth="1"/>
    <col min="14589" max="14589" width="58.28515625" bestFit="1" customWidth="1"/>
    <col min="14590" max="14590" width="19.7109375" customWidth="1"/>
    <col min="14591" max="14591" width="19" bestFit="1" customWidth="1"/>
    <col min="14592" max="14592" width="10.85546875" customWidth="1"/>
    <col min="14593" max="14593" width="19.85546875" customWidth="1"/>
    <col min="14594" max="14594" width="16.140625" customWidth="1"/>
    <col min="14595" max="14595" width="13.85546875" bestFit="1" customWidth="1"/>
    <col min="14844" max="14844" width="13.140625" bestFit="1" customWidth="1"/>
    <col min="14845" max="14845" width="58.28515625" bestFit="1" customWidth="1"/>
    <col min="14846" max="14846" width="19.7109375" customWidth="1"/>
    <col min="14847" max="14847" width="19" bestFit="1" customWidth="1"/>
    <col min="14848" max="14848" width="10.85546875" customWidth="1"/>
    <col min="14849" max="14849" width="19.85546875" customWidth="1"/>
    <col min="14850" max="14850" width="16.140625" customWidth="1"/>
    <col min="14851" max="14851" width="13.85546875" bestFit="1" customWidth="1"/>
    <col min="15100" max="15100" width="13.140625" bestFit="1" customWidth="1"/>
    <col min="15101" max="15101" width="58.28515625" bestFit="1" customWidth="1"/>
    <col min="15102" max="15102" width="19.7109375" customWidth="1"/>
    <col min="15103" max="15103" width="19" bestFit="1" customWidth="1"/>
    <col min="15104" max="15104" width="10.85546875" customWidth="1"/>
    <col min="15105" max="15105" width="19.85546875" customWidth="1"/>
    <col min="15106" max="15106" width="16.140625" customWidth="1"/>
    <col min="15107" max="15107" width="13.85546875" bestFit="1" customWidth="1"/>
    <col min="15356" max="15356" width="13.140625" bestFit="1" customWidth="1"/>
    <col min="15357" max="15357" width="58.28515625" bestFit="1" customWidth="1"/>
    <col min="15358" max="15358" width="19.7109375" customWidth="1"/>
    <col min="15359" max="15359" width="19" bestFit="1" customWidth="1"/>
    <col min="15360" max="15360" width="10.85546875" customWidth="1"/>
    <col min="15361" max="15361" width="19.85546875" customWidth="1"/>
    <col min="15362" max="15362" width="16.140625" customWidth="1"/>
    <col min="15363" max="15363" width="13.85546875" bestFit="1" customWidth="1"/>
    <col min="15612" max="15612" width="13.140625" bestFit="1" customWidth="1"/>
    <col min="15613" max="15613" width="58.28515625" bestFit="1" customWidth="1"/>
    <col min="15614" max="15614" width="19.7109375" customWidth="1"/>
    <col min="15615" max="15615" width="19" bestFit="1" customWidth="1"/>
    <col min="15616" max="15616" width="10.85546875" customWidth="1"/>
    <col min="15617" max="15617" width="19.85546875" customWidth="1"/>
    <col min="15618" max="15618" width="16.140625" customWidth="1"/>
    <col min="15619" max="15619" width="13.85546875" bestFit="1" customWidth="1"/>
    <col min="15868" max="15868" width="13.140625" bestFit="1" customWidth="1"/>
    <col min="15869" max="15869" width="58.28515625" bestFit="1" customWidth="1"/>
    <col min="15870" max="15870" width="19.7109375" customWidth="1"/>
    <col min="15871" max="15871" width="19" bestFit="1" customWidth="1"/>
    <col min="15872" max="15872" width="10.85546875" customWidth="1"/>
    <col min="15873" max="15873" width="19.85546875" customWidth="1"/>
    <col min="15874" max="15874" width="16.140625" customWidth="1"/>
    <col min="15875" max="15875" width="13.85546875" bestFit="1" customWidth="1"/>
    <col min="16124" max="16124" width="13.140625" bestFit="1" customWidth="1"/>
    <col min="16125" max="16125" width="58.28515625" bestFit="1" customWidth="1"/>
    <col min="16126" max="16126" width="19.7109375" customWidth="1"/>
    <col min="16127" max="16127" width="19" bestFit="1" customWidth="1"/>
    <col min="16128" max="16128" width="10.85546875" customWidth="1"/>
    <col min="16129" max="16129" width="19.85546875" customWidth="1"/>
    <col min="16130" max="16130" width="16.140625" customWidth="1"/>
    <col min="16131" max="16131" width="13.85546875" bestFit="1" customWidth="1"/>
  </cols>
  <sheetData>
    <row r="1" spans="1:12" ht="34.5">
      <c r="A1" s="78" t="s">
        <v>57</v>
      </c>
      <c r="B1" s="78"/>
      <c r="C1" s="78"/>
      <c r="D1" s="78"/>
      <c r="E1" s="78"/>
      <c r="F1" s="78"/>
      <c r="G1" s="78"/>
      <c r="H1" s="78"/>
      <c r="I1" s="78"/>
      <c r="J1" s="79"/>
      <c r="K1" s="79"/>
      <c r="L1" s="79"/>
    </row>
    <row r="2" spans="1:12" ht="19.5">
      <c r="A2" s="80" t="s">
        <v>58</v>
      </c>
      <c r="B2" s="80"/>
      <c r="C2" s="80"/>
      <c r="D2" s="80"/>
      <c r="E2" s="80"/>
      <c r="F2" s="80"/>
      <c r="G2" s="80"/>
      <c r="H2" s="80"/>
      <c r="I2" s="80"/>
      <c r="J2" s="79"/>
      <c r="K2" s="79"/>
      <c r="L2" s="79"/>
    </row>
    <row r="3" spans="1:12">
      <c r="A3" s="2"/>
      <c r="B3" s="2"/>
      <c r="C3" s="2"/>
      <c r="D3" s="2"/>
      <c r="E3" s="2"/>
      <c r="F3" s="2"/>
      <c r="G3" s="2"/>
      <c r="H3" s="2"/>
      <c r="I3" s="2"/>
    </row>
    <row r="4" spans="1:12" ht="39">
      <c r="A4" s="27" t="s">
        <v>59</v>
      </c>
      <c r="B4" s="27" t="s">
        <v>60</v>
      </c>
      <c r="C4" s="27" t="s">
        <v>61</v>
      </c>
      <c r="D4" s="28" t="s">
        <v>62</v>
      </c>
      <c r="E4" s="28" t="s">
        <v>63</v>
      </c>
      <c r="F4" s="28" t="s">
        <v>64</v>
      </c>
      <c r="G4" s="28" t="s">
        <v>65</v>
      </c>
      <c r="H4" s="28" t="s">
        <v>66</v>
      </c>
      <c r="I4" s="28" t="s">
        <v>67</v>
      </c>
    </row>
    <row r="5" spans="1:12">
      <c r="A5" s="3">
        <v>1</v>
      </c>
      <c r="B5" s="60" t="s">
        <v>68</v>
      </c>
      <c r="C5" s="4">
        <f>E5*D5</f>
        <v>600000</v>
      </c>
      <c r="D5" s="3">
        <v>500</v>
      </c>
      <c r="E5" s="4">
        <v>1200</v>
      </c>
      <c r="F5" s="9"/>
      <c r="G5" s="40"/>
      <c r="H5" s="5">
        <f>(F5+(F5*G5))</f>
        <v>0</v>
      </c>
      <c r="I5" s="5">
        <f>E5*H5</f>
        <v>0</v>
      </c>
    </row>
    <row r="6" spans="1:12">
      <c r="A6" s="3">
        <v>2</v>
      </c>
      <c r="B6" s="60" t="s">
        <v>69</v>
      </c>
      <c r="C6" s="4">
        <f t="shared" ref="C6:C15" si="0">E6*D6</f>
        <v>600000</v>
      </c>
      <c r="D6" s="3">
        <v>500</v>
      </c>
      <c r="E6" s="4">
        <v>1200</v>
      </c>
      <c r="F6" s="9"/>
      <c r="G6" s="40"/>
      <c r="H6" s="5">
        <f t="shared" ref="H6:H17" si="1">(F6+(F6*G6))</f>
        <v>0</v>
      </c>
      <c r="I6" s="5">
        <f t="shared" ref="I6:I17" si="2">E6*H6</f>
        <v>0</v>
      </c>
    </row>
    <row r="7" spans="1:12">
      <c r="A7" s="3">
        <v>3</v>
      </c>
      <c r="B7" s="60" t="s">
        <v>70</v>
      </c>
      <c r="C7" s="4">
        <f t="shared" si="0"/>
        <v>800000</v>
      </c>
      <c r="D7" s="3">
        <v>1000</v>
      </c>
      <c r="E7" s="4">
        <v>800</v>
      </c>
      <c r="F7" s="9"/>
      <c r="G7" s="40"/>
      <c r="H7" s="5">
        <f t="shared" si="1"/>
        <v>0</v>
      </c>
      <c r="I7" s="5">
        <f t="shared" si="2"/>
        <v>0</v>
      </c>
    </row>
    <row r="8" spans="1:12">
      <c r="A8" s="3">
        <v>4</v>
      </c>
      <c r="B8" s="60" t="s">
        <v>71</v>
      </c>
      <c r="C8" s="4">
        <f t="shared" si="0"/>
        <v>11250</v>
      </c>
      <c r="D8" s="3">
        <v>250</v>
      </c>
      <c r="E8" s="4">
        <v>45</v>
      </c>
      <c r="F8" s="9"/>
      <c r="G8" s="40"/>
      <c r="H8" s="5">
        <f t="shared" si="1"/>
        <v>0</v>
      </c>
      <c r="I8" s="5">
        <f t="shared" si="2"/>
        <v>0</v>
      </c>
    </row>
    <row r="9" spans="1:12">
      <c r="A9" s="3">
        <v>5</v>
      </c>
      <c r="B9" s="60" t="s">
        <v>72</v>
      </c>
      <c r="C9" s="4">
        <f t="shared" si="0"/>
        <v>11250</v>
      </c>
      <c r="D9" s="3">
        <v>250</v>
      </c>
      <c r="E9" s="4">
        <v>45</v>
      </c>
      <c r="F9" s="9"/>
      <c r="G9" s="40"/>
      <c r="H9" s="5">
        <f t="shared" si="1"/>
        <v>0</v>
      </c>
      <c r="I9" s="5">
        <f t="shared" si="2"/>
        <v>0</v>
      </c>
    </row>
    <row r="10" spans="1:12">
      <c r="A10" s="3">
        <v>6</v>
      </c>
      <c r="B10" s="60" t="s">
        <v>73</v>
      </c>
      <c r="C10" s="4">
        <f t="shared" si="0"/>
        <v>37000</v>
      </c>
      <c r="D10" s="3">
        <v>500</v>
      </c>
      <c r="E10" s="4">
        <v>74</v>
      </c>
      <c r="F10" s="9"/>
      <c r="G10" s="40"/>
      <c r="H10" s="5">
        <f t="shared" si="1"/>
        <v>0</v>
      </c>
      <c r="I10" s="5">
        <f t="shared" si="2"/>
        <v>0</v>
      </c>
    </row>
    <row r="11" spans="1:12">
      <c r="A11" s="3">
        <v>7</v>
      </c>
      <c r="B11" s="60" t="s">
        <v>74</v>
      </c>
      <c r="C11" s="4">
        <f t="shared" si="0"/>
        <v>200000</v>
      </c>
      <c r="D11" s="3">
        <v>500</v>
      </c>
      <c r="E11" s="4">
        <v>400</v>
      </c>
      <c r="F11" s="9"/>
      <c r="G11" s="40"/>
      <c r="H11" s="5">
        <f t="shared" si="1"/>
        <v>0</v>
      </c>
      <c r="I11" s="5">
        <f t="shared" si="2"/>
        <v>0</v>
      </c>
    </row>
    <row r="12" spans="1:12">
      <c r="A12" s="3">
        <v>8</v>
      </c>
      <c r="B12" s="60" t="s">
        <v>75</v>
      </c>
      <c r="C12" s="4">
        <f t="shared" si="0"/>
        <v>50000</v>
      </c>
      <c r="D12" s="3">
        <v>500</v>
      </c>
      <c r="E12" s="4">
        <v>100</v>
      </c>
      <c r="F12" s="9"/>
      <c r="G12" s="40"/>
      <c r="H12" s="5">
        <f t="shared" si="1"/>
        <v>0</v>
      </c>
      <c r="I12" s="5">
        <f t="shared" si="2"/>
        <v>0</v>
      </c>
    </row>
    <row r="13" spans="1:12">
      <c r="A13" s="3">
        <v>9</v>
      </c>
      <c r="B13" s="60" t="s">
        <v>76</v>
      </c>
      <c r="C13" s="4">
        <f t="shared" si="0"/>
        <v>1250</v>
      </c>
      <c r="D13" s="3">
        <v>125</v>
      </c>
      <c r="E13" s="4">
        <v>10</v>
      </c>
      <c r="F13" s="9"/>
      <c r="G13" s="40"/>
      <c r="H13" s="5">
        <f t="shared" si="1"/>
        <v>0</v>
      </c>
      <c r="I13" s="5">
        <f t="shared" si="2"/>
        <v>0</v>
      </c>
    </row>
    <row r="14" spans="1:12">
      <c r="A14" s="3">
        <v>12</v>
      </c>
      <c r="B14" s="60" t="s">
        <v>77</v>
      </c>
      <c r="C14" s="4">
        <f t="shared" si="0"/>
        <v>7000</v>
      </c>
      <c r="D14" s="4">
        <v>500</v>
      </c>
      <c r="E14" s="4">
        <v>14</v>
      </c>
      <c r="F14" s="9"/>
      <c r="G14" s="40"/>
      <c r="H14" s="5">
        <f t="shared" si="1"/>
        <v>0</v>
      </c>
      <c r="I14" s="5">
        <f t="shared" si="2"/>
        <v>0</v>
      </c>
    </row>
    <row r="15" spans="1:12">
      <c r="A15" s="3">
        <v>14</v>
      </c>
      <c r="B15" s="3" t="s">
        <v>78</v>
      </c>
      <c r="C15" s="4">
        <f t="shared" si="0"/>
        <v>13750</v>
      </c>
      <c r="D15" s="4">
        <v>25</v>
      </c>
      <c r="E15" s="4">
        <v>550</v>
      </c>
      <c r="F15" s="9"/>
      <c r="G15" s="40"/>
      <c r="H15" s="5">
        <f>(F15+(F15*G15))</f>
        <v>0</v>
      </c>
      <c r="I15" s="5">
        <f>E15*H15</f>
        <v>0</v>
      </c>
    </row>
    <row r="16" spans="1:12">
      <c r="A16" s="3">
        <v>15</v>
      </c>
      <c r="B16" s="3" t="s">
        <v>79</v>
      </c>
      <c r="C16" s="4">
        <f>E16*D16</f>
        <v>3000000</v>
      </c>
      <c r="D16" s="4">
        <v>500</v>
      </c>
      <c r="E16" s="4">
        <v>6000</v>
      </c>
      <c r="F16" s="9"/>
      <c r="G16" s="40"/>
      <c r="H16" s="5">
        <f t="shared" si="1"/>
        <v>0</v>
      </c>
      <c r="I16" s="5">
        <f t="shared" si="2"/>
        <v>0</v>
      </c>
    </row>
    <row r="17" spans="1:9">
      <c r="A17" s="3">
        <v>16</v>
      </c>
      <c r="B17" s="3" t="s">
        <v>80</v>
      </c>
      <c r="C17" s="4">
        <f>E17*D17</f>
        <v>130000</v>
      </c>
      <c r="D17" s="4">
        <v>500</v>
      </c>
      <c r="E17" s="4">
        <v>260</v>
      </c>
      <c r="F17" s="9"/>
      <c r="G17" s="40"/>
      <c r="H17" s="5">
        <f t="shared" si="1"/>
        <v>0</v>
      </c>
      <c r="I17" s="5">
        <f t="shared" si="2"/>
        <v>0</v>
      </c>
    </row>
    <row r="18" spans="1:9">
      <c r="A18" s="3"/>
      <c r="B18" s="3"/>
      <c r="C18" s="4"/>
      <c r="D18" s="3"/>
      <c r="E18" s="6" t="s">
        <v>81</v>
      </c>
      <c r="F18" s="5"/>
      <c r="G18" s="5"/>
      <c r="H18" s="5"/>
      <c r="I18" s="5">
        <f>SUM(I5:I17)</f>
        <v>0</v>
      </c>
    </row>
    <row r="19" spans="1:9">
      <c r="A19" s="2"/>
      <c r="B19" s="2"/>
      <c r="C19" s="2"/>
      <c r="D19" s="2"/>
      <c r="E19" s="2"/>
      <c r="F19" s="2"/>
      <c r="G19" s="2"/>
      <c r="H19" s="2"/>
      <c r="I19" s="2"/>
    </row>
    <row r="20" spans="1:9">
      <c r="A20" s="2"/>
      <c r="B20" s="2"/>
      <c r="C20" s="2"/>
      <c r="D20" s="2"/>
      <c r="E20" s="2"/>
      <c r="F20" s="2"/>
      <c r="G20" s="2"/>
      <c r="H20" s="2"/>
      <c r="I20" s="2"/>
    </row>
    <row r="21" spans="1:9" ht="51.75">
      <c r="A21" s="27" t="s">
        <v>59</v>
      </c>
      <c r="B21" s="27" t="s">
        <v>7</v>
      </c>
      <c r="C21" s="27" t="s">
        <v>82</v>
      </c>
      <c r="D21" s="28"/>
      <c r="E21" s="27"/>
      <c r="F21" s="28" t="s">
        <v>83</v>
      </c>
      <c r="G21" s="28"/>
      <c r="H21" s="28"/>
      <c r="I21" s="28" t="s">
        <v>67</v>
      </c>
    </row>
    <row r="22" spans="1:9">
      <c r="A22" s="3">
        <v>1</v>
      </c>
      <c r="B22" s="3" t="s">
        <v>84</v>
      </c>
      <c r="C22" s="4">
        <v>25</v>
      </c>
      <c r="D22" s="4"/>
      <c r="E22" s="3"/>
      <c r="F22" s="9"/>
      <c r="G22" s="3"/>
      <c r="H22" s="3"/>
      <c r="I22" s="5">
        <f>C22*F22</f>
        <v>0</v>
      </c>
    </row>
    <row r="23" spans="1:9">
      <c r="A23" s="3">
        <v>2</v>
      </c>
      <c r="B23" s="3" t="s">
        <v>85</v>
      </c>
      <c r="C23" s="4">
        <v>25</v>
      </c>
      <c r="D23" s="4"/>
      <c r="E23" s="3"/>
      <c r="F23" s="9"/>
      <c r="G23" s="3"/>
      <c r="H23" s="3"/>
      <c r="I23" s="5">
        <f>C23*F23</f>
        <v>0</v>
      </c>
    </row>
    <row r="24" spans="1:9">
      <c r="A24" s="3"/>
      <c r="B24" s="3"/>
      <c r="C24" s="4"/>
      <c r="D24" s="4"/>
      <c r="E24" s="3"/>
      <c r="F24" s="3"/>
      <c r="G24" s="3"/>
      <c r="H24" s="3"/>
      <c r="I24" s="5"/>
    </row>
    <row r="25" spans="1:9">
      <c r="A25" s="3"/>
      <c r="B25" s="3"/>
      <c r="C25" s="3"/>
      <c r="D25" s="3"/>
      <c r="E25" s="6" t="s">
        <v>86</v>
      </c>
      <c r="F25" s="3"/>
      <c r="G25" s="3"/>
      <c r="H25" s="3"/>
      <c r="I25" s="5">
        <f>SUM(I22:I24)</f>
        <v>0</v>
      </c>
    </row>
    <row r="26" spans="1:9">
      <c r="A26" s="2"/>
      <c r="B26" s="2"/>
      <c r="C26" s="2"/>
      <c r="D26" s="2"/>
      <c r="E26" s="2"/>
      <c r="F26" s="2"/>
      <c r="G26" s="2"/>
      <c r="H26" s="2"/>
      <c r="I26" s="2"/>
    </row>
    <row r="27" spans="1:9">
      <c r="A27" s="2"/>
      <c r="B27" s="81" t="s">
        <v>87</v>
      </c>
      <c r="C27" s="81"/>
      <c r="D27" s="81"/>
      <c r="E27" s="3"/>
      <c r="F27" s="1"/>
      <c r="G27" s="1"/>
      <c r="H27" s="1"/>
      <c r="I27" s="1"/>
    </row>
    <row r="28" spans="1:9">
      <c r="A28" s="2"/>
      <c r="B28" s="82" t="str">
        <f>E18</f>
        <v>Subtotaal Kantoordrukwerk en papier</v>
      </c>
      <c r="C28" s="83"/>
      <c r="D28" s="84"/>
      <c r="E28" s="5">
        <f>I18</f>
        <v>0</v>
      </c>
      <c r="F28" s="1"/>
      <c r="G28" s="1"/>
      <c r="H28" s="1"/>
      <c r="I28" s="1"/>
    </row>
    <row r="29" spans="1:9">
      <c r="A29" s="2"/>
      <c r="B29" s="82" t="str">
        <f>E25</f>
        <v>Subtotaal Overige werkzaamheden</v>
      </c>
      <c r="C29" s="83"/>
      <c r="D29" s="84"/>
      <c r="E29" s="5">
        <f>I25</f>
        <v>0</v>
      </c>
      <c r="F29" s="2"/>
      <c r="G29" s="2"/>
      <c r="H29" s="2"/>
      <c r="I29" s="2"/>
    </row>
    <row r="30" spans="1:9">
      <c r="A30" s="2"/>
      <c r="B30" s="72"/>
      <c r="C30" s="73"/>
      <c r="D30" s="73"/>
      <c r="E30" s="74"/>
      <c r="F30" s="2"/>
      <c r="G30" s="2"/>
      <c r="H30" s="2"/>
      <c r="I30" s="2"/>
    </row>
    <row r="31" spans="1:9" ht="16.5">
      <c r="A31" s="2"/>
      <c r="B31" s="75" t="s">
        <v>88</v>
      </c>
      <c r="C31" s="76"/>
      <c r="D31" s="77"/>
      <c r="E31" s="7">
        <f>SUM(E28:E30)</f>
        <v>0</v>
      </c>
      <c r="F31" s="2"/>
      <c r="G31" s="2"/>
      <c r="H31" s="2"/>
      <c r="I31" s="2"/>
    </row>
    <row r="32" spans="1:9">
      <c r="A32" s="2"/>
      <c r="B32" s="2"/>
      <c r="C32" s="2"/>
      <c r="D32" s="2"/>
      <c r="E32" s="2"/>
      <c r="F32" s="2"/>
      <c r="G32" s="2"/>
      <c r="H32" s="2"/>
      <c r="I32" s="2"/>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B57" s="1"/>
      <c r="C57" s="1"/>
      <c r="D57" s="1"/>
      <c r="E57" s="1"/>
      <c r="F57" s="1"/>
      <c r="G57" s="1"/>
      <c r="H57" s="1"/>
      <c r="I57" s="1"/>
    </row>
  </sheetData>
  <protectedRanges>
    <protectedRange sqref="F22:F23 F5:G17" name="Bereik1"/>
  </protectedRanges>
  <mergeCells count="8">
    <mergeCell ref="B30:E30"/>
    <mergeCell ref="B31:D31"/>
    <mergeCell ref="A1:I1"/>
    <mergeCell ref="J1:L2"/>
    <mergeCell ref="A2:I2"/>
    <mergeCell ref="B27:D27"/>
    <mergeCell ref="B28:D28"/>
    <mergeCell ref="B29:D29"/>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view="pageBreakPreview" zoomScaleNormal="100" zoomScaleSheetLayoutView="100" workbookViewId="0">
      <selection activeCell="A8" sqref="A8"/>
    </sheetView>
  </sheetViews>
  <sheetFormatPr defaultRowHeight="15"/>
  <cols>
    <col min="1" max="1" width="44.85546875" customWidth="1"/>
    <col min="2" max="2" width="27.85546875" customWidth="1"/>
    <col min="3" max="3" width="31.42578125" customWidth="1"/>
    <col min="4" max="4" width="29.42578125" customWidth="1"/>
  </cols>
  <sheetData>
    <row r="1" spans="1:9" ht="34.5">
      <c r="A1" s="78" t="s">
        <v>89</v>
      </c>
      <c r="B1" s="78"/>
      <c r="C1" s="78"/>
      <c r="D1" s="78"/>
      <c r="E1" s="79"/>
      <c r="F1" s="79"/>
      <c r="G1" s="79"/>
      <c r="H1" s="1"/>
      <c r="I1" s="1"/>
    </row>
    <row r="2" spans="1:9" ht="39" customHeight="1">
      <c r="A2" s="85" t="s">
        <v>90</v>
      </c>
      <c r="B2" s="85"/>
      <c r="C2" s="85"/>
      <c r="D2" s="85"/>
      <c r="E2" s="79"/>
      <c r="F2" s="79"/>
      <c r="G2" s="79"/>
      <c r="H2" s="1"/>
      <c r="I2" s="1"/>
    </row>
    <row r="3" spans="1:9">
      <c r="A3" s="1"/>
      <c r="B3" s="1"/>
      <c r="C3" s="1"/>
      <c r="D3" s="1"/>
      <c r="E3" s="1"/>
      <c r="F3" s="1"/>
      <c r="G3" s="1"/>
      <c r="H3" s="1"/>
      <c r="I3" s="1"/>
    </row>
    <row r="4" spans="1:9">
      <c r="A4" s="86" t="s">
        <v>93</v>
      </c>
      <c r="B4" s="86"/>
      <c r="C4" s="86"/>
      <c r="D4" s="86"/>
      <c r="E4" s="1"/>
      <c r="F4" s="1"/>
      <c r="G4" s="1"/>
      <c r="H4" s="1"/>
      <c r="I4" s="1"/>
    </row>
    <row r="5" spans="1:9">
      <c r="A5" s="86"/>
      <c r="B5" s="86"/>
      <c r="C5" s="86"/>
      <c r="D5" s="86"/>
      <c r="E5" s="1"/>
      <c r="F5" s="1"/>
      <c r="G5" s="1"/>
      <c r="H5" s="1"/>
      <c r="I5" s="1"/>
    </row>
    <row r="6" spans="1:9">
      <c r="A6" s="86"/>
      <c r="B6" s="86"/>
      <c r="C6" s="86"/>
      <c r="D6" s="86"/>
      <c r="E6" s="1"/>
      <c r="F6" s="1"/>
      <c r="G6" s="1"/>
      <c r="H6" s="1"/>
      <c r="I6" s="1"/>
    </row>
    <row r="7" spans="1:9" ht="90.75" customHeight="1">
      <c r="A7" s="86"/>
      <c r="B7" s="86"/>
      <c r="C7" s="86"/>
      <c r="D7" s="86"/>
      <c r="E7" s="1"/>
      <c r="F7" s="1"/>
      <c r="G7" s="1"/>
      <c r="H7" s="1"/>
      <c r="I7" s="1"/>
    </row>
    <row r="8" spans="1:9" ht="4.5" customHeight="1">
      <c r="A8" s="1"/>
      <c r="B8" s="1"/>
      <c r="C8" s="1"/>
      <c r="D8" s="1"/>
      <c r="E8" s="1"/>
      <c r="F8" s="1"/>
      <c r="G8" s="1"/>
      <c r="H8" s="1"/>
      <c r="I8" s="1"/>
    </row>
    <row r="9" spans="1:9" ht="7.5" customHeight="1">
      <c r="A9" s="87"/>
      <c r="B9" s="87"/>
      <c r="C9" s="87"/>
      <c r="D9" s="87"/>
      <c r="E9" s="1"/>
      <c r="F9" s="1"/>
      <c r="G9" s="1"/>
      <c r="H9" s="1"/>
      <c r="I9" s="1"/>
    </row>
    <row r="10" spans="1:9" ht="30">
      <c r="A10" s="35" t="s">
        <v>91</v>
      </c>
      <c r="B10" s="45" t="s">
        <v>92</v>
      </c>
      <c r="C10" s="46">
        <v>37000</v>
      </c>
      <c r="D10" s="47">
        <v>0</v>
      </c>
      <c r="E10" s="1"/>
      <c r="F10" s="1"/>
      <c r="G10" s="1"/>
      <c r="H10" s="1"/>
      <c r="I10" s="1"/>
    </row>
    <row r="11" spans="1:9">
      <c r="A11" s="1"/>
      <c r="B11" s="1"/>
      <c r="C11" s="1"/>
      <c r="D11" s="44">
        <f>(C10-(C10*D10))</f>
        <v>37000</v>
      </c>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sheetData>
  <sheetProtection algorithmName="SHA-512" hashValue="Etz4j5XqvFShkwrBjOZ74PyZwfESxtebf9VwqUTNtuas1EObJX9zLTzeFKQiIfRKcx6kWQ36bQ9eUlOzTheW0A==" saltValue="zbpC+6RZt4QW71ukTDpEtw==" spinCount="100000" sheet="1" objects="1" scenarios="1"/>
  <protectedRanges>
    <protectedRange sqref="D10" name="Bereik1"/>
  </protectedRanges>
  <mergeCells count="5">
    <mergeCell ref="A1:D1"/>
    <mergeCell ref="E1:G2"/>
    <mergeCell ref="A2:D2"/>
    <mergeCell ref="A4:D7"/>
    <mergeCell ref="A9:D9"/>
  </mergeCells>
  <pageMargins left="0.7" right="0.7" top="0.75" bottom="0.75" header="0.3" footer="0.3"/>
  <pageSetup paperSize="9" scale="54" orientation="portrait" r:id="rId1"/>
  <colBreaks count="1" manualBreakCount="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A5F2B006CF7248860356749DC49D25" ma:contentTypeVersion="13" ma:contentTypeDescription="Een nieuw document maken." ma:contentTypeScope="" ma:versionID="64faf2582b06fac2b349f8e6e90ad789">
  <xsd:schema xmlns:xsd="http://www.w3.org/2001/XMLSchema" xmlns:xs="http://www.w3.org/2001/XMLSchema" xmlns:p="http://schemas.microsoft.com/office/2006/metadata/properties" xmlns:ns2="38f5d0e0-8e43-4b02-8a68-99db94ab9463" xmlns:ns3="6cf66a80-8636-49e4-abb7-f112782f0662" targetNamespace="http://schemas.microsoft.com/office/2006/metadata/properties" ma:root="true" ma:fieldsID="25f579f58b9c39a5c9f006ce53e7c9cc" ns2:_="" ns3:_="">
    <xsd:import namespace="38f5d0e0-8e43-4b02-8a68-99db94ab9463"/>
    <xsd:import namespace="6cf66a80-8636-49e4-abb7-f112782f06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5d0e0-8e43-4b02-8a68-99db94ab9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f66a80-8636-49e4-abb7-f112782f0662"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f5d0e0-8e43-4b02-8a68-99db94ab94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2FE893-87DE-4222-A760-000288C6F2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5d0e0-8e43-4b02-8a68-99db94ab9463"/>
    <ds:schemaRef ds:uri="6cf66a80-8636-49e4-abb7-f112782f06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FD326E-A844-4639-8B10-D878F71F70F5}">
  <ds:schemaRefs>
    <ds:schemaRef ds:uri="http://schemas.microsoft.com/office/2006/metadata/properties"/>
    <ds:schemaRef ds:uri="http://schemas.microsoft.com/office/infopath/2007/PartnerControls"/>
    <ds:schemaRef ds:uri="38f5d0e0-8e43-4b02-8a68-99db94ab9463"/>
  </ds:schemaRefs>
</ds:datastoreItem>
</file>

<file path=customXml/itemProps3.xml><?xml version="1.0" encoding="utf-8"?>
<ds:datastoreItem xmlns:ds="http://schemas.openxmlformats.org/officeDocument/2006/customXml" ds:itemID="{313C47F1-267B-41D8-9E5F-027E24A09E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Sub 1 prijs Kern ASS</vt:lpstr>
      <vt:lpstr>Sub 2 prijs papier en drukwerk</vt:lpstr>
      <vt:lpstr>Sub 3 kortingspercentage rest</vt:lpstr>
      <vt:lpstr>'Sub 1 prijs Kern ASS'!Afdrukbereik</vt:lpstr>
      <vt:lpstr>'Sub 2 prijs papier en drukwerk'!Afdrukbereik</vt:lpstr>
      <vt:lpstr>'Sub 3 kortingspercentage rest'!Afdrukbereik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 Roy de</dc:creator>
  <cp:keywords/>
  <dc:description/>
  <cp:lastModifiedBy>Nas, Roy de</cp:lastModifiedBy>
  <cp:revision/>
  <dcterms:created xsi:type="dcterms:W3CDTF">2024-06-12T07:34:57Z</dcterms:created>
  <dcterms:modified xsi:type="dcterms:W3CDTF">2024-09-17T06:13:13Z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0x01010002A5F2B006CF7248860356749DC49D25</vt:lpwstr>
  </property>
  <property fmtid="{D5CDD505-2E9C-101B-9397-08002B2CF9AE}" pid="3" name="MediaServiceImageTags">
    <vt:lpwstr/>
  </property>
</Properties>
</file>