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Heliomare/Accountantsdiensten/Aanbestedingsdocument en bijlagen/Concept/"/>
    </mc:Choice>
  </mc:AlternateContent>
  <xr:revisionPtr revIDLastSave="18" documentId="8_{D595C193-E328-9044-9E5D-FC48AAF6D6DD}" xr6:coauthVersionLast="47" xr6:coauthVersionMax="47" xr10:uidLastSave="{3B103E84-3E69-2141-992D-7313AB15E645}"/>
  <bookViews>
    <workbookView xWindow="8820" yWindow="520" windowWidth="42380" windowHeight="19800" xr2:uid="{26A0E56A-9CA4-EB40-BF12-5B4691CBE874}"/>
  </bookViews>
  <sheets>
    <sheet name="Waard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6" i="2"/>
  <c r="F17" i="2"/>
  <c r="F15" i="2"/>
  <c r="F7" i="2"/>
  <c r="F6" i="2"/>
  <c r="F5" i="2"/>
  <c r="F4" i="2"/>
  <c r="B3" i="2" s="1"/>
  <c r="F14" i="2"/>
  <c r="E17" i="2"/>
  <c r="D17" i="2"/>
  <c r="C17" i="2"/>
  <c r="B17" i="2"/>
  <c r="E42" i="2"/>
  <c r="C42" i="2"/>
  <c r="E34" i="2"/>
  <c r="C34" i="2"/>
  <c r="B22" i="2"/>
  <c r="C27" i="2"/>
  <c r="E16" i="2"/>
  <c r="E14" i="2"/>
  <c r="E12" i="2"/>
  <c r="F12" i="2" s="1"/>
  <c r="D7" i="2"/>
  <c r="C7" i="2"/>
  <c r="E7" i="2"/>
  <c r="B7" i="2"/>
  <c r="B5" i="2"/>
  <c r="C5" i="2"/>
  <c r="D5" i="2"/>
  <c r="E5" i="2"/>
  <c r="E3" i="2"/>
  <c r="D16" i="2"/>
  <c r="C16" i="2"/>
  <c r="B16" i="2"/>
  <c r="B12" i="2"/>
  <c r="B14" i="2"/>
  <c r="C14" i="2"/>
  <c r="D14" i="2"/>
  <c r="C12" i="2"/>
  <c r="D12" i="2"/>
  <c r="C3" i="2" l="1"/>
  <c r="F3" i="2" s="1"/>
  <c r="D3" i="2"/>
  <c r="B19" i="2"/>
</calcChain>
</file>

<file path=xl/sharedStrings.xml><?xml version="1.0" encoding="utf-8"?>
<sst xmlns="http://schemas.openxmlformats.org/spreadsheetml/2006/main" count="66" uniqueCount="37">
  <si>
    <t>Totaal:</t>
  </si>
  <si>
    <t>Percentage</t>
  </si>
  <si>
    <t>5 uitmuntend</t>
  </si>
  <si>
    <t xml:space="preserve"> </t>
  </si>
  <si>
    <t>4 goed</t>
  </si>
  <si>
    <t>3 voldoende</t>
  </si>
  <si>
    <t>2 matig</t>
  </si>
  <si>
    <t>1 onvoldoende</t>
  </si>
  <si>
    <t>KO</t>
  </si>
  <si>
    <t>SCORE</t>
  </si>
  <si>
    <t>Totaal kwaliteit</t>
  </si>
  <si>
    <t>Vraag 1</t>
  </si>
  <si>
    <t>Vraag 2</t>
  </si>
  <si>
    <t xml:space="preserve">6.1.1 DUURZAAMHEID EN MVO 	</t>
  </si>
  <si>
    <t xml:space="preserve">6.1.3 ADVIESROL/KENNIS OP AANDACHTSGEBIEDEN </t>
  </si>
  <si>
    <t xml:space="preserve">6.1.4 PARTNERSCHAP EN ONAFHANKELIJKE ROL </t>
  </si>
  <si>
    <t>6.1.2	 WERKWIJZE JAARREKENING EN BEKOSTIGINGSCONTROLE</t>
  </si>
  <si>
    <t xml:space="preserve">Vraag 3 </t>
  </si>
  <si>
    <t>Vraag 4</t>
  </si>
  <si>
    <t>HELI24ACC OPEN VRAGEN + bijbehorende waarde beoordeling</t>
  </si>
  <si>
    <t>HELO24ACC INTERVIEW VRAGEN + bijbehorende waarde beoordeling</t>
  </si>
  <si>
    <t>Indien Inschrijver tweemaal of meer matig scoort zal zij worden uitgesloten.</t>
  </si>
  <si>
    <t>K0 = Uitsluiting van verdere deelname.</t>
  </si>
  <si>
    <t>Raming opdracht</t>
  </si>
  <si>
    <t>Verwacht maximaal prijsverschil</t>
  </si>
  <si>
    <t>Maximale waarde kwaliteit</t>
  </si>
  <si>
    <t>Maximale negatieve waarde</t>
  </si>
  <si>
    <t>Maximaal kwaliteitsverschil</t>
  </si>
  <si>
    <t>Rekenvoorbeelden</t>
  </si>
  <si>
    <t>Inschrijver 1</t>
  </si>
  <si>
    <t>Inschrijver 2</t>
  </si>
  <si>
    <t>Prijs</t>
  </si>
  <si>
    <t>Kwaliteit</t>
  </si>
  <si>
    <t>Prijsscore</t>
  </si>
  <si>
    <t>Inschrijver 1 wint de aanbesteding</t>
  </si>
  <si>
    <t>Inschrijver 2 wint de aanbesteding</t>
  </si>
  <si>
    <t>indien Inschrijver tweemaal of meer negatief scoort zal zij worden uitgesloten.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</si>
</sst>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9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FF0000"/>
      <name val="Calibri"/>
      <family val="2"/>
      <scheme val="minor"/>
    </font>
    <font>
      <sz val="12"/>
      <color theme="1"/>
      <name val="Verdana"/>
      <family val="2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  <font>
      <sz val="10"/>
      <color rgb="FFFF0000"/>
      <name val="Calibri"/>
      <family val="2"/>
      <scheme val="minor"/>
    </font>
    <font>
      <sz val="8"/>
      <color rgb="FF000000"/>
      <name val="Verdana"/>
      <family val="2"/>
    </font>
    <font>
      <sz val="8"/>
      <color theme="9" tint="-0.249977111117893"/>
      <name val="Verdana"/>
      <family val="2"/>
    </font>
    <font>
      <b/>
      <sz val="8"/>
      <color theme="1"/>
      <name val="Verdana"/>
      <family val="2"/>
    </font>
    <font>
      <sz val="9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5" fillId="3" borderId="1" xfId="0" applyFont="1" applyFill="1" applyBorder="1" applyAlignment="1">
      <alignment horizontal="justify" vertical="center" wrapText="1"/>
    </xf>
    <xf numFmtId="0" fontId="7" fillId="0" borderId="0" xfId="0" applyFont="1"/>
    <xf numFmtId="0" fontId="8" fillId="5" borderId="1" xfId="0" applyFont="1" applyFill="1" applyBorder="1" applyAlignment="1">
      <alignment horizontal="justify" vertical="center" wrapText="1"/>
    </xf>
    <xf numFmtId="9" fontId="8" fillId="5" borderId="1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164" fontId="3" fillId="2" borderId="3" xfId="0" applyNumberFormat="1" applyFont="1" applyFill="1" applyBorder="1" applyAlignment="1">
      <alignment horizontal="justify" vertical="center" wrapText="1"/>
    </xf>
    <xf numFmtId="164" fontId="7" fillId="0" borderId="0" xfId="0" applyNumberFormat="1" applyFont="1"/>
    <xf numFmtId="44" fontId="7" fillId="6" borderId="0" xfId="2" applyFont="1" applyFill="1"/>
    <xf numFmtId="0" fontId="7" fillId="6" borderId="0" xfId="0" applyFont="1" applyFill="1"/>
    <xf numFmtId="0" fontId="0" fillId="6" borderId="0" xfId="0" applyFill="1"/>
    <xf numFmtId="164" fontId="10" fillId="7" borderId="1" xfId="0" applyNumberFormat="1" applyFont="1" applyFill="1" applyBorder="1" applyAlignment="1">
      <alignment vertical="center"/>
    </xf>
    <xf numFmtId="0" fontId="9" fillId="0" borderId="0" xfId="0" applyFont="1"/>
    <xf numFmtId="44" fontId="11" fillId="2" borderId="3" xfId="2" applyFont="1" applyFill="1" applyBorder="1" applyAlignment="1">
      <alignment horizontal="justify" vertical="center" wrapText="1"/>
    </xf>
    <xf numFmtId="164" fontId="11" fillId="7" borderId="1" xfId="0" applyNumberFormat="1" applyFont="1" applyFill="1" applyBorder="1"/>
    <xf numFmtId="0" fontId="1" fillId="0" borderId="0" xfId="0" applyFont="1"/>
    <xf numFmtId="0" fontId="12" fillId="0" borderId="0" xfId="0" applyFont="1"/>
    <xf numFmtId="44" fontId="12" fillId="0" borderId="0" xfId="2" applyFont="1"/>
    <xf numFmtId="164" fontId="13" fillId="0" borderId="0" xfId="0" applyNumberFormat="1" applyFont="1"/>
    <xf numFmtId="44" fontId="12" fillId="6" borderId="0" xfId="2" applyFont="1" applyFill="1"/>
    <xf numFmtId="0" fontId="12" fillId="6" borderId="0" xfId="0" applyFont="1" applyFill="1"/>
    <xf numFmtId="9" fontId="1" fillId="0" borderId="1" xfId="1" applyFont="1" applyBorder="1"/>
    <xf numFmtId="164" fontId="1" fillId="7" borderId="1" xfId="0" applyNumberFormat="1" applyFont="1" applyFill="1" applyBorder="1"/>
    <xf numFmtId="0" fontId="1" fillId="0" borderId="1" xfId="0" applyFont="1" applyBorder="1"/>
    <xf numFmtId="0" fontId="14" fillId="0" borderId="0" xfId="0" applyFont="1"/>
    <xf numFmtId="44" fontId="15" fillId="0" borderId="0" xfId="2" applyFont="1"/>
    <xf numFmtId="9" fontId="12" fillId="0" borderId="0" xfId="1" applyFont="1"/>
    <xf numFmtId="44" fontId="12" fillId="0" borderId="0" xfId="0" applyNumberFormat="1" applyFont="1"/>
    <xf numFmtId="44" fontId="16" fillId="0" borderId="0" xfId="2" applyFont="1"/>
    <xf numFmtId="44" fontId="12" fillId="0" borderId="4" xfId="2" applyFont="1" applyBorder="1"/>
    <xf numFmtId="44" fontId="12" fillId="8" borderId="0" xfId="2" applyFont="1" applyFill="1"/>
    <xf numFmtId="0" fontId="12" fillId="0" borderId="6" xfId="0" applyFont="1" applyBorder="1"/>
    <xf numFmtId="0" fontId="12" fillId="0" borderId="7" xfId="0" applyFont="1" applyBorder="1"/>
    <xf numFmtId="0" fontId="5" fillId="3" borderId="2" xfId="0" applyFont="1" applyFill="1" applyBorder="1" applyAlignment="1">
      <alignment horizontal="justify" vertical="center" wrapText="1"/>
    </xf>
    <xf numFmtId="0" fontId="17" fillId="0" borderId="0" xfId="0" applyFont="1"/>
    <xf numFmtId="44" fontId="17" fillId="0" borderId="0" xfId="2" applyFont="1"/>
    <xf numFmtId="9" fontId="18" fillId="0" borderId="0" xfId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9" borderId="0" xfId="0" applyFont="1" applyFill="1"/>
    <xf numFmtId="44" fontId="1" fillId="0" borderId="1" xfId="0" applyNumberFormat="1" applyFont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313496</xdr:colOff>
      <xdr:row>1</xdr:row>
      <xdr:rowOff>60068</xdr:rowOff>
    </xdr:from>
    <xdr:to>
      <xdr:col>7</xdr:col>
      <xdr:colOff>1046892</xdr:colOff>
      <xdr:row>5</xdr:row>
      <xdr:rowOff>102053</xdr:rowOff>
    </xdr:to>
    <xdr:pic>
      <xdr:nvPicPr>
        <xdr:cNvPr id="3" name="Afbeelding 2" descr="Afbeelding met Lettertype, Graphics, logo, cirkel&#10;&#10;Automatisch gegenereerde beschrijving">
          <a:extLst>
            <a:ext uri="{FF2B5EF4-FFF2-40B4-BE49-F238E27FC236}">
              <a16:creationId xmlns:a16="http://schemas.microsoft.com/office/drawing/2014/main" id="{84672BCD-C469-DFBB-5021-3DF16F976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5455" y="1012568"/>
          <a:ext cx="2320896" cy="1475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sheetPr>
    <pageSetUpPr fitToPage="1"/>
  </sheetPr>
  <dimension ref="A1:K44"/>
  <sheetViews>
    <sheetView showGridLines="0" tabSelected="1" zoomScale="148" zoomScaleNormal="148" workbookViewId="0">
      <selection activeCell="I3" sqref="I3"/>
    </sheetView>
  </sheetViews>
  <sheetFormatPr baseColWidth="10" defaultColWidth="11" defaultRowHeight="16" x14ac:dyDescent="0.2"/>
  <cols>
    <col min="1" max="1" width="22" customWidth="1"/>
    <col min="2" max="2" width="26.83203125" customWidth="1"/>
    <col min="3" max="3" width="27" customWidth="1"/>
    <col min="4" max="6" width="26.83203125" customWidth="1"/>
    <col min="7" max="10" width="20.83203125" customWidth="1"/>
  </cols>
  <sheetData>
    <row r="1" spans="1:10" ht="75" customHeight="1" x14ac:dyDescent="0.2">
      <c r="A1" s="45" t="s">
        <v>19</v>
      </c>
      <c r="B1" s="46"/>
      <c r="C1" s="46"/>
      <c r="D1" s="46"/>
      <c r="E1" s="46"/>
      <c r="F1" s="46"/>
      <c r="G1" s="47"/>
      <c r="H1" s="2"/>
      <c r="I1" s="2"/>
    </row>
    <row r="2" spans="1:10" ht="63" customHeight="1" thickBot="1" x14ac:dyDescent="0.25">
      <c r="A2" s="34" t="s">
        <v>9</v>
      </c>
      <c r="B2" s="41" t="s">
        <v>13</v>
      </c>
      <c r="C2" s="41" t="s">
        <v>16</v>
      </c>
      <c r="D2" s="41" t="s">
        <v>14</v>
      </c>
      <c r="E2" s="41" t="s">
        <v>15</v>
      </c>
      <c r="F2" s="38" t="s">
        <v>0</v>
      </c>
      <c r="G2" s="2"/>
    </row>
    <row r="3" spans="1:10" ht="17" thickBot="1" x14ac:dyDescent="0.25">
      <c r="A3" s="3" t="s">
        <v>1</v>
      </c>
      <c r="B3" s="4">
        <f>B4/$F$4</f>
        <v>0.1</v>
      </c>
      <c r="C3" s="4">
        <f>C4/$F$4</f>
        <v>0.4</v>
      </c>
      <c r="D3" s="4">
        <f>D4/$F$4</f>
        <v>0.4</v>
      </c>
      <c r="E3" s="4">
        <f>E4/$F$4</f>
        <v>0.1</v>
      </c>
      <c r="F3" s="22">
        <f>SUM(B3:E3)</f>
        <v>1</v>
      </c>
      <c r="G3" s="2"/>
    </row>
    <row r="4" spans="1:10" x14ac:dyDescent="0.2">
      <c r="A4" s="5" t="s">
        <v>2</v>
      </c>
      <c r="B4" s="7">
        <v>20000</v>
      </c>
      <c r="C4" s="7">
        <v>80000</v>
      </c>
      <c r="D4" s="7">
        <v>80000</v>
      </c>
      <c r="E4" s="7">
        <v>20000</v>
      </c>
      <c r="F4" s="23">
        <f>SUM(B4:E4)</f>
        <v>200000</v>
      </c>
      <c r="G4" s="8" t="s">
        <v>3</v>
      </c>
      <c r="H4" s="13" t="s">
        <v>3</v>
      </c>
    </row>
    <row r="5" spans="1:10" ht="17" thickBot="1" x14ac:dyDescent="0.25">
      <c r="A5" s="5" t="s">
        <v>4</v>
      </c>
      <c r="B5" s="7">
        <f t="shared" ref="B5:D5" si="0">B4*0.9</f>
        <v>18000</v>
      </c>
      <c r="C5" s="7">
        <f t="shared" si="0"/>
        <v>72000</v>
      </c>
      <c r="D5" s="7">
        <f t="shared" si="0"/>
        <v>72000</v>
      </c>
      <c r="E5" s="7">
        <f t="shared" ref="E5" si="1">E4*0.9</f>
        <v>18000</v>
      </c>
      <c r="F5" s="23">
        <f>SUM(B5:E5)</f>
        <v>180000</v>
      </c>
      <c r="G5" s="2"/>
    </row>
    <row r="6" spans="1:10" ht="17" thickBot="1" x14ac:dyDescent="0.25">
      <c r="A6" s="5" t="s">
        <v>5</v>
      </c>
      <c r="B6" s="7">
        <v>0</v>
      </c>
      <c r="C6" s="7">
        <v>0</v>
      </c>
      <c r="D6" s="7">
        <v>0</v>
      </c>
      <c r="E6" s="7">
        <v>0</v>
      </c>
      <c r="F6" s="23">
        <f>SUM(B6:E6)</f>
        <v>0</v>
      </c>
      <c r="G6" s="2"/>
    </row>
    <row r="7" spans="1:10" ht="17" customHeight="1" thickBot="1" x14ac:dyDescent="0.25">
      <c r="A7" s="5" t="s">
        <v>6</v>
      </c>
      <c r="B7" s="14">
        <f>(0-B4)*3</f>
        <v>-60000</v>
      </c>
      <c r="C7" s="14">
        <f>(0-C4)*2</f>
        <v>-160000</v>
      </c>
      <c r="D7" s="14">
        <f>(0-D4)*2</f>
        <v>-160000</v>
      </c>
      <c r="E7" s="14">
        <f t="shared" ref="E7" si="2">(0-E4)*3</f>
        <v>-60000</v>
      </c>
      <c r="F7" s="15">
        <f>SUM(B7:E7)</f>
        <v>-440000</v>
      </c>
      <c r="G7" s="25" t="s">
        <v>21</v>
      </c>
    </row>
    <row r="8" spans="1:10" ht="17" customHeight="1" thickBot="1" x14ac:dyDescent="0.25">
      <c r="A8" s="5" t="s">
        <v>7</v>
      </c>
      <c r="B8" s="6" t="s">
        <v>8</v>
      </c>
      <c r="C8" s="6" t="s">
        <v>8</v>
      </c>
      <c r="D8" s="6" t="s">
        <v>8</v>
      </c>
      <c r="E8" s="6" t="s">
        <v>8</v>
      </c>
      <c r="F8" s="24"/>
      <c r="G8" s="25" t="s">
        <v>22</v>
      </c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53.25" customHeight="1" thickBot="1" x14ac:dyDescent="0.25">
      <c r="A10" s="48" t="s">
        <v>20</v>
      </c>
      <c r="B10" s="49"/>
      <c r="C10" s="49"/>
      <c r="D10" s="49"/>
      <c r="E10" s="49"/>
      <c r="F10" s="49"/>
      <c r="G10" s="49"/>
      <c r="H10" s="2"/>
      <c r="I10" s="2"/>
      <c r="J10" s="2"/>
    </row>
    <row r="11" spans="1:10" ht="53" customHeight="1" thickBot="1" x14ac:dyDescent="0.25">
      <c r="A11" s="34" t="s">
        <v>9</v>
      </c>
      <c r="B11" s="41" t="s">
        <v>11</v>
      </c>
      <c r="C11" s="41" t="s">
        <v>12</v>
      </c>
      <c r="D11" s="41" t="s">
        <v>17</v>
      </c>
      <c r="E11" s="41" t="s">
        <v>18</v>
      </c>
      <c r="F11" s="39" t="s">
        <v>0</v>
      </c>
      <c r="G11" s="16"/>
      <c r="H11" t="s">
        <v>3</v>
      </c>
    </row>
    <row r="12" spans="1:10" ht="17" thickBot="1" x14ac:dyDescent="0.25">
      <c r="A12" s="3" t="s">
        <v>1</v>
      </c>
      <c r="B12" s="4">
        <f>(B13/$F$13)</f>
        <v>0.25</v>
      </c>
      <c r="C12" s="4">
        <f>(C13/$F$13)</f>
        <v>0.25</v>
      </c>
      <c r="D12" s="4">
        <f>(D13/$F$13)</f>
        <v>0.25</v>
      </c>
      <c r="E12" s="4">
        <f>(E13/$F$13)</f>
        <v>0.25</v>
      </c>
      <c r="F12" s="22">
        <f t="shared" ref="F12:F17" si="3">SUM(B12:E12)</f>
        <v>1</v>
      </c>
      <c r="G12" s="16"/>
    </row>
    <row r="13" spans="1:10" ht="17" thickBot="1" x14ac:dyDescent="0.25">
      <c r="A13" s="40" t="s">
        <v>2</v>
      </c>
      <c r="B13" s="7">
        <v>25000</v>
      </c>
      <c r="C13" s="7">
        <v>25000</v>
      </c>
      <c r="D13" s="7">
        <v>25000</v>
      </c>
      <c r="E13" s="7">
        <v>25000</v>
      </c>
      <c r="F13" s="23">
        <f t="shared" si="3"/>
        <v>100000</v>
      </c>
      <c r="G13" s="16"/>
    </row>
    <row r="14" spans="1:10" ht="17" thickBot="1" x14ac:dyDescent="0.25">
      <c r="A14" s="40" t="s">
        <v>4</v>
      </c>
      <c r="B14" s="7">
        <f>B13*0.9</f>
        <v>22500</v>
      </c>
      <c r="C14" s="7">
        <f>C13*0.9</f>
        <v>22500</v>
      </c>
      <c r="D14" s="7">
        <f>D13*0.9</f>
        <v>22500</v>
      </c>
      <c r="E14" s="7">
        <f>E13*0.9</f>
        <v>22500</v>
      </c>
      <c r="F14" s="23">
        <f t="shared" si="3"/>
        <v>90000</v>
      </c>
    </row>
    <row r="15" spans="1:10" ht="17" thickBot="1" x14ac:dyDescent="0.25">
      <c r="A15" s="40" t="s">
        <v>5</v>
      </c>
      <c r="B15" s="7">
        <v>0</v>
      </c>
      <c r="C15" s="7">
        <v>0</v>
      </c>
      <c r="D15" s="7">
        <v>0</v>
      </c>
      <c r="E15" s="7">
        <v>0</v>
      </c>
      <c r="F15" s="23">
        <f t="shared" si="3"/>
        <v>0</v>
      </c>
    </row>
    <row r="16" spans="1:10" ht="17" thickBot="1" x14ac:dyDescent="0.25">
      <c r="A16" s="40" t="s">
        <v>6</v>
      </c>
      <c r="B16" s="14">
        <f>0-B13</f>
        <v>-25000</v>
      </c>
      <c r="C16" s="14">
        <f t="shared" ref="C16:D16" si="4">0-C13</f>
        <v>-25000</v>
      </c>
      <c r="D16" s="14">
        <f t="shared" si="4"/>
        <v>-25000</v>
      </c>
      <c r="E16" s="14">
        <f t="shared" ref="E16" si="5">0-E13</f>
        <v>-25000</v>
      </c>
      <c r="F16" s="15">
        <f t="shared" si="3"/>
        <v>-100000</v>
      </c>
      <c r="G16" s="25" t="s">
        <v>36</v>
      </c>
    </row>
    <row r="17" spans="1:11" ht="17" thickBot="1" x14ac:dyDescent="0.25">
      <c r="A17" s="40" t="s">
        <v>7</v>
      </c>
      <c r="B17" s="14">
        <f>0-(B13*4)</f>
        <v>-100000</v>
      </c>
      <c r="C17" s="14">
        <f t="shared" ref="C17:E17" si="6">0-(C13*4)</f>
        <v>-100000</v>
      </c>
      <c r="D17" s="14">
        <f t="shared" si="6"/>
        <v>-100000</v>
      </c>
      <c r="E17" s="14">
        <f t="shared" si="6"/>
        <v>-100000</v>
      </c>
      <c r="F17" s="44">
        <f t="shared" si="3"/>
        <v>-400000</v>
      </c>
      <c r="G17" s="25" t="s">
        <v>3</v>
      </c>
    </row>
    <row r="18" spans="1:11" ht="17" thickBo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25" customHeight="1" thickBot="1" x14ac:dyDescent="0.25">
      <c r="A19" s="1" t="s">
        <v>10</v>
      </c>
      <c r="B19" s="12">
        <f>F4+F13</f>
        <v>300000</v>
      </c>
      <c r="C19" s="2"/>
      <c r="D19" s="2"/>
      <c r="E19" s="18" t="s">
        <v>3</v>
      </c>
      <c r="F19" s="18"/>
      <c r="G19" s="18" t="s">
        <v>3</v>
      </c>
      <c r="H19" s="19" t="s">
        <v>3</v>
      </c>
      <c r="I19" s="2"/>
      <c r="J19" s="2"/>
    </row>
    <row r="20" spans="1:11" x14ac:dyDescent="0.2">
      <c r="A20" s="2"/>
      <c r="B20" s="2"/>
      <c r="C20" s="2"/>
      <c r="D20" s="2"/>
      <c r="E20" s="20" t="s">
        <v>3</v>
      </c>
      <c r="F20" s="20"/>
      <c r="G20" s="20"/>
      <c r="H20" s="21"/>
      <c r="I20" s="9"/>
      <c r="J20" s="9"/>
      <c r="K20" s="11"/>
    </row>
    <row r="21" spans="1:11" x14ac:dyDescent="0.2">
      <c r="A21" s="17" t="s">
        <v>23</v>
      </c>
      <c r="B21" s="29">
        <v>375000</v>
      </c>
      <c r="C21" s="26"/>
      <c r="D21" s="10"/>
      <c r="E21" s="11"/>
    </row>
    <row r="22" spans="1:11" x14ac:dyDescent="0.2">
      <c r="A22" s="17" t="s">
        <v>24</v>
      </c>
      <c r="B22" s="28">
        <f>B21*C22</f>
        <v>93750</v>
      </c>
      <c r="C22" s="27">
        <v>0.25</v>
      </c>
      <c r="D22" s="10"/>
      <c r="E22" s="11"/>
    </row>
    <row r="23" spans="1:11" x14ac:dyDescent="0.2">
      <c r="D23" s="11"/>
      <c r="E23" s="11"/>
    </row>
    <row r="24" spans="1:11" x14ac:dyDescent="0.2">
      <c r="A24" s="17" t="s">
        <v>25</v>
      </c>
      <c r="B24" s="29">
        <v>300000</v>
      </c>
      <c r="D24" s="11"/>
      <c r="E24" s="11"/>
    </row>
    <row r="25" spans="1:11" x14ac:dyDescent="0.2">
      <c r="A25" s="17" t="s">
        <v>26</v>
      </c>
      <c r="B25" s="18">
        <v>185000</v>
      </c>
    </row>
    <row r="27" spans="1:11" x14ac:dyDescent="0.2">
      <c r="A27" s="35" t="s">
        <v>27</v>
      </c>
      <c r="B27" s="36">
        <v>485000</v>
      </c>
      <c r="C27" s="37">
        <f>B27/B22</f>
        <v>5.1733333333333329</v>
      </c>
    </row>
    <row r="31" spans="1:11" x14ac:dyDescent="0.2">
      <c r="A31" s="42" t="s">
        <v>28</v>
      </c>
      <c r="B31" s="32" t="s">
        <v>29</v>
      </c>
      <c r="C31" s="33"/>
      <c r="D31" s="32" t="s">
        <v>30</v>
      </c>
      <c r="E31" s="33"/>
      <c r="F31" s="17"/>
      <c r="G31" s="17"/>
    </row>
    <row r="32" spans="1:11" x14ac:dyDescent="0.2">
      <c r="A32" s="17"/>
      <c r="B32" s="17" t="s">
        <v>31</v>
      </c>
      <c r="C32" s="18">
        <v>375000</v>
      </c>
      <c r="D32" s="17" t="s">
        <v>31</v>
      </c>
      <c r="E32" s="18">
        <v>225000</v>
      </c>
      <c r="F32" s="17"/>
      <c r="G32" s="17"/>
    </row>
    <row r="33" spans="1:7" x14ac:dyDescent="0.2">
      <c r="A33" s="17"/>
      <c r="B33" s="17" t="s">
        <v>32</v>
      </c>
      <c r="C33" s="30">
        <v>300000</v>
      </c>
      <c r="D33" s="17" t="s">
        <v>32</v>
      </c>
      <c r="E33" s="30">
        <v>0</v>
      </c>
      <c r="F33" s="17"/>
      <c r="G33" s="17"/>
    </row>
    <row r="34" spans="1:7" x14ac:dyDescent="0.2">
      <c r="A34" s="17"/>
      <c r="B34" s="17" t="s">
        <v>33</v>
      </c>
      <c r="C34" s="31">
        <f>C32-C33</f>
        <v>75000</v>
      </c>
      <c r="D34" s="17" t="s">
        <v>33</v>
      </c>
      <c r="E34" s="31">
        <f>E32-E33</f>
        <v>225000</v>
      </c>
      <c r="F34" s="17"/>
      <c r="G34" s="17"/>
    </row>
    <row r="36" spans="1:7" x14ac:dyDescent="0.2">
      <c r="B36" s="43" t="s">
        <v>34</v>
      </c>
    </row>
    <row r="39" spans="1:7" x14ac:dyDescent="0.2">
      <c r="B39" s="32" t="s">
        <v>29</v>
      </c>
      <c r="C39" s="33"/>
      <c r="D39" s="32" t="s">
        <v>30</v>
      </c>
      <c r="E39" s="33"/>
    </row>
    <row r="40" spans="1:7" x14ac:dyDescent="0.2">
      <c r="B40" s="17" t="s">
        <v>31</v>
      </c>
      <c r="C40" s="18">
        <v>450000</v>
      </c>
      <c r="D40" s="17" t="s">
        <v>31</v>
      </c>
      <c r="E40" s="18">
        <v>350000</v>
      </c>
    </row>
    <row r="41" spans="1:7" x14ac:dyDescent="0.2">
      <c r="B41" s="17" t="s">
        <v>32</v>
      </c>
      <c r="C41" s="30">
        <v>300000</v>
      </c>
      <c r="D41" s="17" t="s">
        <v>32</v>
      </c>
      <c r="E41" s="30">
        <v>250000</v>
      </c>
    </row>
    <row r="42" spans="1:7" x14ac:dyDescent="0.2">
      <c r="B42" s="17" t="s">
        <v>33</v>
      </c>
      <c r="C42" s="20">
        <f>C40-C41</f>
        <v>150000</v>
      </c>
      <c r="D42" s="17" t="s">
        <v>33</v>
      </c>
      <c r="E42" s="31">
        <f>E40-E41</f>
        <v>100000</v>
      </c>
    </row>
    <row r="44" spans="1:7" x14ac:dyDescent="0.2">
      <c r="B44" s="43" t="s">
        <v>35</v>
      </c>
    </row>
  </sheetData>
  <sheetProtection algorithmName="SHA-512" hashValue="Q6p5RGGhLezyDjtcYr+9jpvNGWiHg336tz+tCWjVBQyBLU+Hi1SQY75k1/ZJ7e+OXElVJvnqQmLJxRhqHaQF0w==" saltValue="ANQ6Ts2e8g0hqO1T0uIVtg==" spinCount="100000" sheet="1" objects="1" scenarios="1"/>
  <mergeCells count="2">
    <mergeCell ref="A1:G1"/>
    <mergeCell ref="A10:G10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C35A9B63-F715-4102-A36B-05F7775B58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2D000-8397-43D9-95AD-C262145EA891}"/>
</file>

<file path=customXml/itemProps3.xml><?xml version="1.0" encoding="utf-8"?>
<ds:datastoreItem xmlns:ds="http://schemas.openxmlformats.org/officeDocument/2006/customXml" ds:itemID="{ABA49E8F-5F04-4CB6-A1A1-AE37F0AF8264}">
  <ds:schemaRefs>
    <ds:schemaRef ds:uri="http://schemas.microsoft.com/office/2006/metadata/properties"/>
    <ds:schemaRef ds:uri="0534bedd-278e-46a8-838c-60331295107a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Elzen - Soerink</dc:creator>
  <cp:keywords/>
  <dc:description>Copyright inkoopadviesbureau BiC</dc:description>
  <cp:lastModifiedBy>Marjel van Buren</cp:lastModifiedBy>
  <cp:revision/>
  <cp:lastPrinted>2024-06-21T04:32:15Z</cp:lastPrinted>
  <dcterms:created xsi:type="dcterms:W3CDTF">2020-03-23T12:24:07Z</dcterms:created>
  <dcterms:modified xsi:type="dcterms:W3CDTF">2024-07-15T13:37:00Z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0x0101002F59F4C23ADC534DBC35B9E394110D83</vt:lpwstr>
  </property>
  <property fmtid="{D5CDD505-2E9C-101B-9397-08002B2CF9AE}" pid="3" name="MediaServiceImageTags">
    <vt:lpwstr/>
  </property>
</Properties>
</file>