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inkada.sharepoint.com/Gedeelde documenten/10 Projecten/Galilei/Printers, Multifunctionals en Repromachines 2024/Aanbestedingsleidraad/"/>
    </mc:Choice>
  </mc:AlternateContent>
  <xr:revisionPtr revIDLastSave="0" documentId="8_{BA497108-E766-43B4-AF72-8BDDD067BCC5}" xr6:coauthVersionLast="47" xr6:coauthVersionMax="47" xr10:uidLastSave="{00000000-0000-0000-0000-000000000000}"/>
  <bookViews>
    <workbookView xWindow="-120" yWindow="-120" windowWidth="29040" windowHeight="15720" xr2:uid="{00000000-000D-0000-FFFF-FFFF00000000}"/>
  </bookViews>
  <sheets>
    <sheet name="Kosten" sheetId="17" r:id="rId1"/>
    <sheet name="Totaal" sheetId="20" r:id="rId2"/>
    <sheet name="Koop" sheetId="21" r:id="rId3"/>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6" i="17" l="1"/>
  <c r="I66" i="17"/>
  <c r="J66" i="17" s="1"/>
  <c r="F66" i="17"/>
  <c r="G66" i="17"/>
  <c r="D66" i="17"/>
  <c r="E66" i="17" s="1"/>
  <c r="B66" i="17"/>
  <c r="C66" i="17"/>
  <c r="A66" i="17"/>
  <c r="C55" i="17"/>
  <c r="H55" i="17"/>
  <c r="I55" i="17" s="1"/>
  <c r="F55" i="17"/>
  <c r="G55" i="17" s="1"/>
  <c r="D55" i="17"/>
  <c r="E55" i="17" s="1"/>
  <c r="A55" i="17"/>
  <c r="I44" i="17"/>
  <c r="G44" i="17"/>
  <c r="E44" i="17"/>
  <c r="C44" i="17"/>
  <c r="A44" i="17"/>
  <c r="E33" i="17"/>
  <c r="F33" i="17"/>
  <c r="G33" i="17" s="1"/>
  <c r="C33" i="17"/>
  <c r="D35" i="17"/>
  <c r="B10" i="21" s="1"/>
  <c r="G10" i="21" s="1"/>
  <c r="N10" i="21" s="1"/>
  <c r="E34" i="17"/>
  <c r="F34" i="17"/>
  <c r="G34" i="17" s="1"/>
  <c r="B35" i="17"/>
  <c r="B9" i="21" s="1"/>
  <c r="G9" i="21" s="1"/>
  <c r="N9" i="21" s="1"/>
  <c r="C34" i="17"/>
  <c r="J55" i="17" l="1"/>
  <c r="J44" i="17"/>
  <c r="H33" i="17"/>
  <c r="H34" i="17"/>
  <c r="A67" i="17" l="1"/>
  <c r="B67" i="17"/>
  <c r="C67" i="17" s="1"/>
  <c r="D67" i="17"/>
  <c r="E67" i="17" s="1"/>
  <c r="F67" i="17"/>
  <c r="G67" i="17" s="1"/>
  <c r="H67" i="17"/>
  <c r="I67" i="17" s="1"/>
  <c r="A56" i="17"/>
  <c r="B56" i="17"/>
  <c r="C56" i="17" s="1"/>
  <c r="D56" i="17"/>
  <c r="E56" i="17" s="1"/>
  <c r="F56" i="17"/>
  <c r="G56" i="17" s="1"/>
  <c r="H56" i="17"/>
  <c r="I56" i="17" s="1"/>
  <c r="D46" i="17"/>
  <c r="F5" i="21" s="1"/>
  <c r="E45" i="17"/>
  <c r="F46" i="17"/>
  <c r="I5" i="21" s="1"/>
  <c r="G45" i="17"/>
  <c r="H46" i="17"/>
  <c r="L5" i="21" s="1"/>
  <c r="I45" i="17"/>
  <c r="B46" i="17"/>
  <c r="C5" i="21" s="1"/>
  <c r="C45" i="17"/>
  <c r="C7" i="21" l="1"/>
  <c r="D7" i="21" s="1"/>
  <c r="C6" i="21"/>
  <c r="D6" i="21" s="1"/>
  <c r="F6" i="21"/>
  <c r="G6" i="21" s="1"/>
  <c r="F7" i="21"/>
  <c r="G7" i="21" s="1"/>
  <c r="L6" i="21"/>
  <c r="M6" i="21" s="1"/>
  <c r="L7" i="21"/>
  <c r="M7" i="21" s="1"/>
  <c r="I7" i="21"/>
  <c r="J7" i="21" s="1"/>
  <c r="I6" i="21"/>
  <c r="J6" i="21" s="1"/>
  <c r="J45" i="17"/>
  <c r="J56" i="17"/>
  <c r="J67" i="17"/>
  <c r="M5" i="21"/>
  <c r="J5" i="21"/>
  <c r="G5" i="21"/>
  <c r="D5" i="21"/>
  <c r="N5" i="21" l="1"/>
  <c r="N7" i="21"/>
  <c r="N6" i="21"/>
  <c r="A42" i="17"/>
  <c r="A64" i="17"/>
  <c r="A53" i="17"/>
  <c r="B64" i="17"/>
  <c r="C64" i="17" s="1"/>
  <c r="D64" i="17"/>
  <c r="E64" i="17" s="1"/>
  <c r="F64" i="17"/>
  <c r="G64" i="17" s="1"/>
  <c r="H64" i="17"/>
  <c r="I64" i="17" s="1"/>
  <c r="B53" i="17"/>
  <c r="C53" i="17" s="1"/>
  <c r="D53" i="17"/>
  <c r="E53" i="17" s="1"/>
  <c r="F53" i="17"/>
  <c r="G53" i="17" s="1"/>
  <c r="H53" i="17"/>
  <c r="I53" i="17" s="1"/>
  <c r="C42" i="17"/>
  <c r="E42" i="17"/>
  <c r="G42" i="17"/>
  <c r="I42" i="17"/>
  <c r="C31" i="17"/>
  <c r="E31" i="17"/>
  <c r="F31" i="17"/>
  <c r="G31" i="17" s="1"/>
  <c r="B62" i="17"/>
  <c r="C62" i="17" s="1"/>
  <c r="B63" i="17"/>
  <c r="C63" i="17" s="1"/>
  <c r="B65" i="17"/>
  <c r="C65" i="17" s="1"/>
  <c r="D62" i="17"/>
  <c r="E62" i="17" s="1"/>
  <c r="D63" i="17"/>
  <c r="E63" i="17" s="1"/>
  <c r="D65" i="17"/>
  <c r="E65" i="17" s="1"/>
  <c r="F62" i="17"/>
  <c r="G62" i="17" s="1"/>
  <c r="F63" i="17"/>
  <c r="G63" i="17" s="1"/>
  <c r="F65" i="17"/>
  <c r="G65" i="17" s="1"/>
  <c r="H62" i="17"/>
  <c r="I62" i="17" s="1"/>
  <c r="H63" i="17"/>
  <c r="I63" i="17" s="1"/>
  <c r="H65" i="17"/>
  <c r="I65" i="17" s="1"/>
  <c r="I40" i="17"/>
  <c r="I41" i="17"/>
  <c r="I43" i="17"/>
  <c r="G40" i="17"/>
  <c r="G41" i="17"/>
  <c r="G43" i="17"/>
  <c r="E40" i="17"/>
  <c r="E41" i="17"/>
  <c r="E43" i="17"/>
  <c r="C40" i="17"/>
  <c r="C41" i="17"/>
  <c r="C43" i="17"/>
  <c r="H51" i="17"/>
  <c r="I51" i="17" s="1"/>
  <c r="H52" i="17"/>
  <c r="I52" i="17" s="1"/>
  <c r="H54" i="17"/>
  <c r="I54" i="17" s="1"/>
  <c r="F51" i="17"/>
  <c r="G51" i="17" s="1"/>
  <c r="F52" i="17"/>
  <c r="F54" i="17"/>
  <c r="G54" i="17" s="1"/>
  <c r="D51" i="17"/>
  <c r="E51" i="17" s="1"/>
  <c r="D52" i="17"/>
  <c r="E52" i="17" s="1"/>
  <c r="D54" i="17"/>
  <c r="E54" i="17" s="1"/>
  <c r="B51" i="17"/>
  <c r="C51" i="17" s="1"/>
  <c r="B52" i="17"/>
  <c r="C52" i="17" s="1"/>
  <c r="B54" i="17"/>
  <c r="C54" i="17" s="1"/>
  <c r="A62" i="17"/>
  <c r="A63" i="17"/>
  <c r="A65" i="17"/>
  <c r="A51" i="17"/>
  <c r="A52" i="17"/>
  <c r="A54" i="17"/>
  <c r="A40" i="17"/>
  <c r="A41" i="17"/>
  <c r="A43" i="17"/>
  <c r="F29" i="17"/>
  <c r="G29" i="17" s="1"/>
  <c r="F30" i="17"/>
  <c r="G30" i="17" s="1"/>
  <c r="F32" i="17"/>
  <c r="G32" i="17" s="1"/>
  <c r="E29" i="17"/>
  <c r="E30" i="17"/>
  <c r="E32" i="17"/>
  <c r="C29" i="17"/>
  <c r="C30" i="17"/>
  <c r="C32" i="17"/>
  <c r="F28" i="17"/>
  <c r="G28" i="17" l="1"/>
  <c r="G35" i="17" s="1"/>
  <c r="F35" i="17"/>
  <c r="B11" i="21" s="1"/>
  <c r="G11" i="21" s="1"/>
  <c r="N11" i="21" s="1"/>
  <c r="N12" i="21" s="1"/>
  <c r="J62" i="17"/>
  <c r="J53" i="17"/>
  <c r="J54" i="17"/>
  <c r="J65" i="17"/>
  <c r="J43" i="17"/>
  <c r="J42" i="17"/>
  <c r="J64" i="17"/>
  <c r="J63" i="17"/>
  <c r="J41" i="17"/>
  <c r="J51" i="17"/>
  <c r="J40" i="17"/>
  <c r="H31" i="17"/>
  <c r="G52" i="17"/>
  <c r="J52" i="17" s="1"/>
  <c r="H30" i="17"/>
  <c r="H29" i="17"/>
  <c r="H32" i="17"/>
  <c r="C28" i="17" l="1"/>
  <c r="C35" i="17" s="1"/>
  <c r="C39" i="17"/>
  <c r="C46" i="17" s="1"/>
  <c r="E28" i="17"/>
  <c r="E35" i="17" s="1"/>
  <c r="E39" i="17"/>
  <c r="D50" i="17"/>
  <c r="D57" i="17" s="1"/>
  <c r="B50" i="17"/>
  <c r="B57" i="17" s="1"/>
  <c r="B61" i="17"/>
  <c r="B68" i="17" s="1"/>
  <c r="E46" i="17" l="1"/>
  <c r="C61" i="17"/>
  <c r="C68" i="17" s="1"/>
  <c r="C50" i="17"/>
  <c r="C57" i="17" s="1"/>
  <c r="E50" i="17"/>
  <c r="E57" i="17" s="1"/>
  <c r="H28" i="17"/>
  <c r="H35" i="17" l="1"/>
  <c r="B13" i="20" s="1"/>
  <c r="D13" i="20" s="1"/>
  <c r="I39" i="17"/>
  <c r="I46" i="17" s="1"/>
  <c r="H61" i="17"/>
  <c r="H68" i="17" s="1"/>
  <c r="D61" i="17"/>
  <c r="D68" i="17" s="1"/>
  <c r="F61" i="17"/>
  <c r="F68" i="17" s="1"/>
  <c r="H50" i="17"/>
  <c r="H57" i="17" s="1"/>
  <c r="F50" i="17"/>
  <c r="F57" i="17" s="1"/>
  <c r="G39" i="17"/>
  <c r="A61" i="17"/>
  <c r="G46" i="17" l="1"/>
  <c r="J39" i="17"/>
  <c r="G61" i="17"/>
  <c r="G68" i="17" s="1"/>
  <c r="G50" i="17"/>
  <c r="G57" i="17" s="1"/>
  <c r="I50" i="17"/>
  <c r="I57" i="17" s="1"/>
  <c r="I61" i="17"/>
  <c r="I68" i="17" s="1"/>
  <c r="J46" i="17"/>
  <c r="A50" i="17"/>
  <c r="J50" i="17" l="1"/>
  <c r="J57" i="17" s="1"/>
  <c r="B9" i="20"/>
  <c r="D9" i="20" s="1"/>
  <c r="E61" i="17"/>
  <c r="E68" i="17" s="1"/>
  <c r="J61" i="17" l="1"/>
  <c r="J68" i="17" s="1"/>
  <c r="B10" i="20"/>
  <c r="D10" i="20" s="1"/>
  <c r="C11" i="20" l="1"/>
  <c r="A39" i="17"/>
  <c r="D11" i="20" l="1"/>
  <c r="A2" i="20"/>
  <c r="D16" i="20" l="1"/>
</calcChain>
</file>

<file path=xl/sharedStrings.xml><?xml version="1.0" encoding="utf-8"?>
<sst xmlns="http://schemas.openxmlformats.org/spreadsheetml/2006/main" count="141" uniqueCount="93">
  <si>
    <t>Prijzenblad Printers, Multifunctionals en Repromachines</t>
  </si>
  <si>
    <t>Kosten per model</t>
  </si>
  <si>
    <t>Type 1 
Printer</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</si>
  <si>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</si>
  <si>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</si>
  <si>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</si>
  <si>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</si>
  <si>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</si>
  <si>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</si>
  <si>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</si>
  <si>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</si>
  <si>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Nietjes</t>
  </si>
  <si>
    <t>Tikprijs (van toepassing op alle aangeboden types)</t>
  </si>
  <si>
    <t>* De installatiekosten van een machine mogen, op straffe van uitsluiting, maximaal 4x de maandelijkse leaseprijs van de betreffende machine bedragen.</t>
  </si>
  <si>
    <t>Naam Leverancier</t>
  </si>
  <si>
    <t>Naam ondertekenaar</t>
  </si>
  <si>
    <t>Handtekening</t>
  </si>
  <si>
    <t xml:space="preserve"> </t>
  </si>
  <si>
    <t>Datum</t>
  </si>
  <si>
    <t>Locatie</t>
  </si>
  <si>
    <t>Aantal tikken p.j.</t>
  </si>
  <si>
    <t>Kosten p.j.</t>
  </si>
  <si>
    <t>Aantal nietjes</t>
  </si>
  <si>
    <t>Totaal per jaar</t>
  </si>
  <si>
    <t>z/w op alle apparatuur</t>
  </si>
  <si>
    <t>kleur op alle apparatuur</t>
  </si>
  <si>
    <t>Totaal</t>
  </si>
  <si>
    <t>Leaseprijs</t>
  </si>
  <si>
    <t>Aantal type 1</t>
  </si>
  <si>
    <t>Aantal type 2</t>
  </si>
  <si>
    <t>Aantal type 3</t>
  </si>
  <si>
    <t>Aantal type 4</t>
  </si>
  <si>
    <t>Softwarekosten</t>
  </si>
  <si>
    <t>Installatiekosten</t>
  </si>
  <si>
    <t>Eenmalige kosten</t>
  </si>
  <si>
    <t>Prijzenblad Totalisatie</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</si>
  <si>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</si>
  <si>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</si>
  <si>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</si>
  <si>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</si>
  <si>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</si>
  <si>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</si>
  <si>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</si>
  <si>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</si>
  <si>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</si>
  <si>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</si>
  <si>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</si>
  <si>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</si>
  <si>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</si>
  <si>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</si>
  <si>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</si>
  <si>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</si>
  <si>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</si>
  <si>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Inschrijver dient alleen de lichtblauwe cellen in te vullen, prijzen exclusief BTW</t>
  </si>
  <si>
    <t>Inschrijver dient alleen de lichtblauwe cellen in te vullen</t>
  </si>
  <si>
    <t>Europese aanbesteding Stichting Onderwijsgroep Galilei</t>
  </si>
  <si>
    <t>MY College</t>
  </si>
  <si>
    <t>OSG De Ring van Putten</t>
  </si>
  <si>
    <t>Eenmalige vaste kosten</t>
  </si>
  <si>
    <t>Aantal</t>
  </si>
  <si>
    <t>Totaal Type 1</t>
  </si>
  <si>
    <t>Totaal Type 2</t>
  </si>
  <si>
    <t>Aanschafprijs per stuk excl. BTW</t>
  </si>
  <si>
    <t>Installatie kosten (éénmalig) per stuk excl. BTW</t>
  </si>
  <si>
    <t>Variable kosten</t>
  </si>
  <si>
    <t>Prijs per tik/stuk</t>
  </si>
  <si>
    <t>Tikprijs zwart wit</t>
  </si>
  <si>
    <t>Tikprijs kleur</t>
  </si>
  <si>
    <t>Prijs nietjes</t>
  </si>
  <si>
    <t>De tikprijzen zijn inclusief full-service en onderhoud en omvatten alle kosten waaronder:</t>
  </si>
  <si>
    <t>* Afdrukkosten (toners)</t>
  </si>
  <si>
    <t>* Onderdelen</t>
  </si>
  <si>
    <t>* Service en onderhoud</t>
  </si>
  <si>
    <t>* Alle overige kosten die in de lease variant ook inclusief zijn</t>
  </si>
  <si>
    <t>Dit deel van het Prijzenblad mag Inschrijver aanpassen als dit naar inzicht van Inschrijver nodig is om de koopvariant beter uit te werken.</t>
  </si>
  <si>
    <t>Prijzenblad Koop</t>
  </si>
  <si>
    <t>Type 1
Printer</t>
  </si>
  <si>
    <t>Type 2
MFP</t>
  </si>
  <si>
    <t xml:space="preserve">Totaal </t>
  </si>
  <si>
    <t>Totaal Type 3</t>
  </si>
  <si>
    <t>Totaal Type 4</t>
  </si>
  <si>
    <t>Stichting</t>
  </si>
  <si>
    <t>Type 2 
MFP</t>
  </si>
  <si>
    <t>Type 3 
Repro</t>
  </si>
  <si>
    <t>Type 4
Repro</t>
  </si>
  <si>
    <t>Type 3
Repro</t>
  </si>
  <si>
    <t>Softwarekosten per maand (over 84 maanden) excl. BTW</t>
  </si>
  <si>
    <t>Totaal 84 maanden</t>
  </si>
  <si>
    <t>Maerlant SGM</t>
  </si>
  <si>
    <t>SG Helinium</t>
  </si>
  <si>
    <t>Praktijk College Spijkenisse</t>
  </si>
  <si>
    <t>Praktijk College Brielle</t>
  </si>
  <si>
    <t>Totaal kosten over 84 maanden (telt niet mee voor de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</si>
</sst>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 numFmtId="168" formatCode="#,##0_ ;\-#,##0\ "/>
    <numFmt numFmtId="169" formatCode="_ &quot;€&quot;\ * #,##0.00000_ ;_ &quot;€&quot;\ * \-#,##0.00000_ ;_ &quot;€&quot;\ * &quot;-&quot;?????_ ;_ @_ "/>
  </numFmts>
  <fonts count="18"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
      <b/>
      <sz val="10"/>
      <color theme="0"/>
      <name val="Tahoma"/>
      <family val="2"/>
    </font>
    <font>
      <b/>
      <sz val="11"/>
      <color indexed="8"/>
      <name val="Calibri"/>
      <family val="2"/>
    </font>
  </fonts>
  <fills count="8">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96">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8" fillId="0" borderId="1" xfId="2" applyNumberFormat="1" applyFont="1" applyBorder="1" applyAlignment="1">
      <alignment horizontal="center" vertical="center"/>
    </xf>
    <xf numFmtId="0" fontId="8" fillId="0" borderId="1" xfId="0" applyFont="1" applyBorder="1" applyAlignment="1">
      <alignment horizontal="center" vertical="center"/>
    </xf>
    <xf numFmtId="0" fontId="4" fillId="0" borderId="0" xfId="0" applyFont="1" applyAlignment="1">
      <alignment vertical="center"/>
    </xf>
    <xf numFmtId="3" fontId="10" fillId="0" borderId="1" xfId="0" applyNumberFormat="1" applyFont="1" applyBorder="1" applyAlignment="1">
      <alignment horizontal="right"/>
    </xf>
    <xf numFmtId="164" fontId="10" fillId="0" borderId="1" xfId="2" applyFont="1" applyBorder="1" applyAlignment="1">
      <alignment horizontal="center"/>
    </xf>
    <xf numFmtId="164" fontId="10" fillId="0" borderId="1" xfId="2" applyFont="1" applyFill="1" applyBorder="1" applyAlignment="1">
      <alignment horizontal="center"/>
    </xf>
    <xf numFmtId="0" fontId="12" fillId="0" borderId="5" xfId="0" applyFont="1" applyBorder="1"/>
    <xf numFmtId="0" fontId="7" fillId="6" borderId="1" xfId="0" applyFont="1" applyFill="1" applyBorder="1" applyAlignment="1">
      <alignment horizontal="center" vertical="center" wrapText="1"/>
    </xf>
    <xf numFmtId="0" fontId="8" fillId="0" borderId="1" xfId="2" applyNumberFormat="1" applyFont="1" applyFill="1" applyBorder="1" applyAlignment="1">
      <alignment horizontal="center" vertical="center"/>
    </xf>
    <xf numFmtId="0" fontId="2" fillId="6" borderId="0" xfId="0" applyFont="1" applyFill="1"/>
    <xf numFmtId="168" fontId="10" fillId="0" borderId="1" xfId="0" applyNumberFormat="1" applyFont="1" applyBorder="1" applyAlignment="1" applyProtection="1">
      <alignment horizontal="center"/>
      <protection locked="0"/>
    </xf>
    <xf numFmtId="164" fontId="10" fillId="0" borderId="1" xfId="0" applyNumberFormat="1" applyFont="1" applyBorder="1" applyAlignment="1" applyProtection="1">
      <alignment horizontal="center"/>
      <protection locked="0"/>
    </xf>
    <xf numFmtId="0" fontId="7" fillId="7" borderId="1" xfId="0" applyFont="1" applyFill="1" applyBorder="1"/>
    <xf numFmtId="164" fontId="7" fillId="7" borderId="14" xfId="0" applyNumberFormat="1" applyFont="1" applyFill="1" applyBorder="1" applyAlignment="1" applyProtection="1">
      <alignment horizontal="center"/>
      <protection locked="0"/>
    </xf>
    <xf numFmtId="168" fontId="7" fillId="7" borderId="14" xfId="0" applyNumberFormat="1" applyFont="1" applyFill="1" applyBorder="1" applyAlignment="1" applyProtection="1">
      <alignment horizontal="center"/>
      <protection locked="0"/>
    </xf>
    <xf numFmtId="164" fontId="7" fillId="7" borderId="1" xfId="0" applyNumberFormat="1" applyFont="1" applyFill="1" applyBorder="1" applyAlignment="1" applyProtection="1">
      <alignment horizontal="center"/>
      <protection locked="0"/>
    </xf>
    <xf numFmtId="169" fontId="10" fillId="5" borderId="1" xfId="0" applyNumberFormat="1" applyFont="1" applyFill="1" applyBorder="1" applyAlignment="1" applyProtection="1">
      <alignment horizontal="center"/>
      <protection locked="0"/>
    </xf>
    <xf numFmtId="0" fontId="16" fillId="4" borderId="15" xfId="0" applyFont="1" applyFill="1" applyBorder="1"/>
    <xf numFmtId="0" fontId="7" fillId="4" borderId="16" xfId="0" applyFont="1" applyFill="1" applyBorder="1"/>
    <xf numFmtId="164" fontId="16" fillId="4" borderId="0" xfId="0" applyNumberFormat="1" applyFont="1" applyFill="1"/>
    <xf numFmtId="0" fontId="17" fillId="0" borderId="0" xfId="0" applyFont="1"/>
    <xf numFmtId="0" fontId="10" fillId="0" borderId="11" xfId="0" applyFont="1" applyBorder="1"/>
    <xf numFmtId="168" fontId="7" fillId="2" borderId="1" xfId="1" applyNumberFormat="1" applyFont="1" applyFill="1" applyBorder="1" applyAlignment="1">
      <alignment horizontal="right" vertical="top"/>
    </xf>
    <xf numFmtId="168" fontId="10" fillId="0" borderId="1" xfId="0" applyNumberFormat="1" applyFont="1" applyBorder="1" applyAlignment="1" applyProtection="1">
      <alignment horizontal="right"/>
      <protection locked="0"/>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481942</xdr:colOff>
      <xdr:row>0</xdr:row>
      <xdr:rowOff>161926</xdr:rowOff>
    </xdr:from>
    <xdr:to>
      <xdr:col>7</xdr:col>
      <xdr:colOff>840196</xdr:colOff>
      <xdr:row>6</xdr:row>
      <xdr:rowOff>161926</xdr:rowOff>
    </xdr:to>
    <xdr:pic>
      <xdr:nvPicPr>
        <xdr:cNvPr id="2" name="Afbeelding 1" descr="Bestuurder - Onderwijsgroep Galilei - K+V">
          <a:extLst>
            <a:ext uri="{FF2B5EF4-FFF2-40B4-BE49-F238E27FC236}">
              <a16:creationId xmlns:a16="http://schemas.microsoft.com/office/drawing/2014/main" id="{9685ECD2-DB99-27E7-6D9F-D6376DEDBC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0992" y="161926"/>
          <a:ext cx="3320529" cy="12382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152400</xdr:colOff>
      <xdr:row>0</xdr:row>
      <xdr:rowOff>90640</xdr:rowOff>
    </xdr:from>
    <xdr:to>
      <xdr:col>3</xdr:col>
      <xdr:colOff>1470660</xdr:colOff>
      <xdr:row>5</xdr:row>
      <xdr:rowOff>44911</xdr:rowOff>
    </xdr:to>
    <xdr:pic>
      <xdr:nvPicPr>
        <xdr:cNvPr id="2" name="Afbeelding 1" descr="Bestuurder - Onderwijsgroep Galilei - K+V">
          <a:extLst>
            <a:ext uri="{FF2B5EF4-FFF2-40B4-BE49-F238E27FC236}">
              <a16:creationId xmlns:a16="http://schemas.microsoft.com/office/drawing/2014/main" id="{F3D0C7AE-7A81-4C41-AC9E-7E2F0AAEDC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6220" y="90640"/>
          <a:ext cx="2766060" cy="967731"/>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9"/>
  <sheetViews>
    <sheetView tabSelected="1" zoomScaleNormal="100" workbookViewId="0">
      <selection activeCell="G10" sqref="G10"/>
    </sheetView>
  </sheetViews>
  <sheetFormatPr defaultRowHeight="15" x14ac:dyDescent="0.25"/>
  <cols>
    <col min="1" max="1" width="75" customWidth="1"/>
    <col min="2" max="2" width="25.42578125" customWidth="1"/>
    <col min="3" max="3" width="23.140625" customWidth="1"/>
    <col min="4" max="4" width="25.7109375" customWidth="1"/>
    <col min="5" max="6" width="22.42578125" customWidth="1"/>
    <col min="7" max="12" width="22" customWidth="1"/>
  </cols>
  <sheetData>
    <row r="1" spans="1:5" ht="22.5" x14ac:dyDescent="0.3">
      <c r="A1" s="6" t="s">
        <v>0</v>
      </c>
      <c r="B1" s="7"/>
      <c r="C1" s="1"/>
      <c r="D1" s="1"/>
      <c r="E1" s="1"/>
    </row>
    <row r="2" spans="1:5" x14ac:dyDescent="0.25">
      <c r="A2" s="38" t="s">
        <v>55</v>
      </c>
      <c r="B2" s="7"/>
      <c r="C2" s="1"/>
      <c r="D2" s="1"/>
      <c r="E2" s="2"/>
    </row>
    <row r="3" spans="1:5" x14ac:dyDescent="0.25">
      <c r="A3" s="7"/>
      <c r="B3" s="7"/>
      <c r="C3" s="1"/>
      <c r="D3" s="1"/>
    </row>
    <row r="4" spans="1:5" x14ac:dyDescent="0.25">
      <c r="A4" s="39" t="s">
        <v>53</v>
      </c>
      <c r="B4" s="74"/>
      <c r="C4" s="74"/>
      <c r="D4" s="1"/>
      <c r="E4" s="1"/>
    </row>
    <row r="5" spans="1:5" x14ac:dyDescent="0.25">
      <c r="A5" s="1"/>
      <c r="B5" s="1"/>
      <c r="C5" s="1"/>
      <c r="D5" s="1"/>
      <c r="E5" s="1"/>
    </row>
    <row r="6" spans="1:5" x14ac:dyDescent="0.25">
      <c r="A6" s="10" t="s">
        <v>1</v>
      </c>
      <c r="B6" s="42"/>
      <c r="C6" s="42"/>
      <c r="D6" s="42"/>
      <c r="E6" s="42"/>
    </row>
    <row r="7" spans="1:5" ht="30.75" customHeight="1" x14ac:dyDescent="0.25">
      <c r="A7" s="4"/>
      <c r="B7" s="55" t="s">
        <v>2</v>
      </c>
      <c r="C7" s="55" t="s">
        <v>82</v>
      </c>
      <c r="D7" s="55" t="s">
        <v>83</v>
      </c>
      <c r="E7" s="55" t="s">
        <v>84</v>
      </c>
    </row>
    <row r="8" spans="1:5" x14ac:dyDescent="0.25">
      <c r="A8" s="8" t="s">
        <v>3</v>
      </c>
      <c r="B8" s="72"/>
      <c r="C8" s="72"/>
      <c r="D8" s="72"/>
      <c r="E8" s="72"/>
    </row>
    <row r="9" spans="1:5" x14ac:dyDescent="0.25">
      <c r="A9" s="8" t="s">
        <v>4</v>
      </c>
      <c r="B9" s="72"/>
      <c r="C9" s="72"/>
      <c r="D9" s="72"/>
      <c r="E9" s="72"/>
    </row>
    <row r="10" spans="1:5" x14ac:dyDescent="0.25">
      <c r="A10" s="8" t="s">
        <v>5</v>
      </c>
      <c r="B10" s="12">
        <v>0</v>
      </c>
      <c r="C10" s="12">
        <v>0</v>
      </c>
      <c r="D10" s="12">
        <v>0</v>
      </c>
      <c r="E10" s="12">
        <v>0</v>
      </c>
    </row>
    <row r="11" spans="1:5" x14ac:dyDescent="0.25">
      <c r="A11" s="8" t="s">
        <v>6</v>
      </c>
      <c r="B11" s="12">
        <v>0</v>
      </c>
      <c r="C11" s="12">
        <v>0</v>
      </c>
      <c r="D11" s="12">
        <v>0</v>
      </c>
      <c r="E11" s="12">
        <v>0</v>
      </c>
    </row>
    <row r="12" spans="1:5" x14ac:dyDescent="0.25">
      <c r="A12" s="8" t="s">
        <v>7</v>
      </c>
      <c r="B12" s="12">
        <v>0</v>
      </c>
      <c r="C12" s="12">
        <v>0</v>
      </c>
      <c r="D12" s="12">
        <v>0</v>
      </c>
      <c r="E12" s="12">
        <v>0</v>
      </c>
    </row>
    <row r="13" spans="1:5" ht="26.1" customHeight="1" x14ac:dyDescent="0.25">
      <c r="A13" s="56" t="s">
        <v>8</v>
      </c>
      <c r="B13" s="55" t="s">
        <v>9</v>
      </c>
      <c r="C13" s="55" t="s">
        <v>10</v>
      </c>
      <c r="D13" s="55" t="s">
        <v>11</v>
      </c>
      <c r="E13" s="15"/>
    </row>
    <row r="14" spans="1:5" x14ac:dyDescent="0.25">
      <c r="A14" s="9" t="s">
        <v>12</v>
      </c>
      <c r="B14" s="13">
        <v>0</v>
      </c>
      <c r="C14" s="13">
        <v>0</v>
      </c>
      <c r="D14" s="13">
        <v>0</v>
      </c>
      <c r="E14" s="14"/>
    </row>
    <row r="15" spans="1:5" x14ac:dyDescent="0.25">
      <c r="A15" s="35"/>
      <c r="B15" s="36"/>
      <c r="C15" s="36"/>
      <c r="D15" s="36"/>
      <c r="E15" s="16"/>
    </row>
    <row r="17" spans="1:8" x14ac:dyDescent="0.25">
      <c r="A17" s="3" t="s">
        <v>13</v>
      </c>
      <c r="B17" s="3"/>
      <c r="C17" s="3"/>
      <c r="D17" s="3"/>
      <c r="E17" s="3"/>
      <c r="F17" s="67"/>
    </row>
    <row r="18" spans="1:8" x14ac:dyDescent="0.25">
      <c r="A18" s="3"/>
      <c r="B18" s="3"/>
      <c r="C18" s="3"/>
      <c r="D18" s="3"/>
      <c r="E18" s="3"/>
    </row>
    <row r="19" spans="1:8" x14ac:dyDescent="0.25">
      <c r="A19" s="11" t="s">
        <v>14</v>
      </c>
      <c r="B19" s="89"/>
      <c r="C19" s="90"/>
      <c r="D19" s="90"/>
      <c r="E19" s="91"/>
    </row>
    <row r="20" spans="1:8" x14ac:dyDescent="0.25">
      <c r="A20" s="11" t="s">
        <v>15</v>
      </c>
      <c r="B20" s="89"/>
      <c r="C20" s="90"/>
      <c r="D20" s="90"/>
      <c r="E20" s="91"/>
    </row>
    <row r="21" spans="1:8" ht="48" customHeight="1" x14ac:dyDescent="0.25">
      <c r="A21" s="11" t="s">
        <v>16</v>
      </c>
      <c r="B21" s="89"/>
      <c r="C21" s="90"/>
      <c r="D21" s="90"/>
      <c r="E21" s="91"/>
      <c r="H21" t="s">
        <v>17</v>
      </c>
    </row>
    <row r="22" spans="1:8" x14ac:dyDescent="0.25">
      <c r="A22" s="11" t="s">
        <v>18</v>
      </c>
      <c r="B22" s="89"/>
      <c r="C22" s="90"/>
      <c r="D22" s="90"/>
      <c r="E22" s="91"/>
    </row>
    <row r="24" spans="1:8" x14ac:dyDescent="0.25">
      <c r="A24" s="1"/>
      <c r="B24" s="1"/>
      <c r="C24" s="1"/>
      <c r="D24" s="1"/>
      <c r="E24" s="1"/>
      <c r="F24" s="1"/>
    </row>
    <row r="25" spans="1:8" x14ac:dyDescent="0.25">
      <c r="A25" s="10" t="s">
        <v>8</v>
      </c>
      <c r="B25" s="10"/>
      <c r="C25" s="10"/>
      <c r="D25" s="10"/>
      <c r="E25" s="10"/>
      <c r="F25" s="10"/>
      <c r="G25" s="10"/>
      <c r="H25" s="10"/>
    </row>
    <row r="26" spans="1:8" x14ac:dyDescent="0.25">
      <c r="A26" s="19" t="s">
        <v>19</v>
      </c>
      <c r="B26" s="45" t="s">
        <v>20</v>
      </c>
      <c r="C26" s="45" t="s">
        <v>21</v>
      </c>
      <c r="D26" s="45" t="s">
        <v>20</v>
      </c>
      <c r="E26" s="45" t="s">
        <v>21</v>
      </c>
      <c r="F26" s="45" t="s">
        <v>22</v>
      </c>
      <c r="G26" s="45" t="s">
        <v>21</v>
      </c>
      <c r="H26" s="45" t="s">
        <v>23</v>
      </c>
    </row>
    <row r="27" spans="1:8" x14ac:dyDescent="0.25">
      <c r="A27" s="19"/>
      <c r="B27" s="52" t="s">
        <v>24</v>
      </c>
      <c r="C27" s="45"/>
      <c r="D27" s="52" t="s">
        <v>25</v>
      </c>
      <c r="E27" s="45"/>
      <c r="F27" s="45"/>
      <c r="G27" s="45"/>
      <c r="H27" s="45"/>
    </row>
    <row r="28" spans="1:8" x14ac:dyDescent="0.25">
      <c r="A28" s="18" t="s">
        <v>88</v>
      </c>
      <c r="B28" s="68">
        <v>1100000</v>
      </c>
      <c r="C28" s="70">
        <f>B28*$B$14</f>
        <v>0</v>
      </c>
      <c r="D28" s="68">
        <v>380000</v>
      </c>
      <c r="E28" s="70">
        <f>D28*$C$14</f>
        <v>0</v>
      </c>
      <c r="F28" s="68">
        <f>(B28+D28)*0.05</f>
        <v>74000</v>
      </c>
      <c r="G28" s="69">
        <f>F28*$D$14</f>
        <v>0</v>
      </c>
      <c r="H28" s="69">
        <f>C28+E28+G28</f>
        <v>0</v>
      </c>
    </row>
    <row r="29" spans="1:8" x14ac:dyDescent="0.25">
      <c r="A29" s="3" t="s">
        <v>56</v>
      </c>
      <c r="B29" s="68">
        <v>127000</v>
      </c>
      <c r="C29" s="70">
        <f t="shared" ref="C29:C34" si="0">B29*$B$14</f>
        <v>0</v>
      </c>
      <c r="D29" s="68">
        <v>320000</v>
      </c>
      <c r="E29" s="70">
        <f t="shared" ref="E29:E34" si="1">D29*$C$14</f>
        <v>0</v>
      </c>
      <c r="F29" s="68">
        <f t="shared" ref="F29:F34" si="2">(B29+D29)*0.05</f>
        <v>22350</v>
      </c>
      <c r="G29" s="69">
        <f t="shared" ref="G29:G34" si="3">F29*$D$14</f>
        <v>0</v>
      </c>
      <c r="H29" s="69">
        <f t="shared" ref="H29:H34" si="4">C29+E29+G29</f>
        <v>0</v>
      </c>
    </row>
    <row r="30" spans="1:8" x14ac:dyDescent="0.25">
      <c r="A30" s="18" t="s">
        <v>57</v>
      </c>
      <c r="B30" s="68">
        <v>866000</v>
      </c>
      <c r="C30" s="70">
        <f t="shared" si="0"/>
        <v>0</v>
      </c>
      <c r="D30" s="68">
        <v>483000</v>
      </c>
      <c r="E30" s="70">
        <f t="shared" si="1"/>
        <v>0</v>
      </c>
      <c r="F30" s="68">
        <f t="shared" si="2"/>
        <v>67450</v>
      </c>
      <c r="G30" s="69">
        <f t="shared" si="3"/>
        <v>0</v>
      </c>
      <c r="H30" s="69">
        <f t="shared" si="4"/>
        <v>0</v>
      </c>
    </row>
    <row r="31" spans="1:8" x14ac:dyDescent="0.25">
      <c r="A31" s="18" t="s">
        <v>89</v>
      </c>
      <c r="B31" s="68">
        <v>855000</v>
      </c>
      <c r="C31" s="70">
        <f t="shared" ref="C31" si="5">B31*$B$14</f>
        <v>0</v>
      </c>
      <c r="D31" s="68">
        <v>623000</v>
      </c>
      <c r="E31" s="70">
        <f t="shared" ref="E31" si="6">D31*$C$14</f>
        <v>0</v>
      </c>
      <c r="F31" s="68">
        <f t="shared" ref="F31" si="7">(B31+D31)*0.05</f>
        <v>73900</v>
      </c>
      <c r="G31" s="69">
        <f t="shared" ref="G31" si="8">F31*$D$14</f>
        <v>0</v>
      </c>
      <c r="H31" s="69">
        <f t="shared" ref="H31" si="9">C31+E31+G31</f>
        <v>0</v>
      </c>
    </row>
    <row r="32" spans="1:8" x14ac:dyDescent="0.25">
      <c r="A32" s="18" t="s">
        <v>90</v>
      </c>
      <c r="B32" s="68">
        <v>225000</v>
      </c>
      <c r="C32" s="70">
        <f t="shared" si="0"/>
        <v>0</v>
      </c>
      <c r="D32" s="68">
        <v>377000</v>
      </c>
      <c r="E32" s="70">
        <f t="shared" si="1"/>
        <v>0</v>
      </c>
      <c r="F32" s="68">
        <f t="shared" si="2"/>
        <v>30100</v>
      </c>
      <c r="G32" s="69">
        <f t="shared" si="3"/>
        <v>0</v>
      </c>
      <c r="H32" s="69">
        <f t="shared" si="4"/>
        <v>0</v>
      </c>
    </row>
    <row r="33" spans="1:16" x14ac:dyDescent="0.25">
      <c r="A33" s="18" t="s">
        <v>91</v>
      </c>
      <c r="B33" s="68">
        <v>35000</v>
      </c>
      <c r="C33" s="70">
        <f t="shared" si="0"/>
        <v>0</v>
      </c>
      <c r="D33" s="68">
        <v>88000</v>
      </c>
      <c r="E33" s="70">
        <f t="shared" si="1"/>
        <v>0</v>
      </c>
      <c r="F33" s="68">
        <f t="shared" si="2"/>
        <v>6150</v>
      </c>
      <c r="G33" s="69">
        <f t="shared" si="3"/>
        <v>0</v>
      </c>
      <c r="H33" s="69">
        <f t="shared" si="4"/>
        <v>0</v>
      </c>
    </row>
    <row r="34" spans="1:16" x14ac:dyDescent="0.25">
      <c r="A34" s="18" t="s">
        <v>81</v>
      </c>
      <c r="B34" s="68">
        <v>20000</v>
      </c>
      <c r="C34" s="70">
        <f t="shared" si="0"/>
        <v>0</v>
      </c>
      <c r="D34" s="68">
        <v>17000</v>
      </c>
      <c r="E34" s="70">
        <f t="shared" si="1"/>
        <v>0</v>
      </c>
      <c r="F34" s="68">
        <f t="shared" si="2"/>
        <v>1850</v>
      </c>
      <c r="G34" s="69">
        <f t="shared" si="3"/>
        <v>0</v>
      </c>
      <c r="H34" s="69">
        <f t="shared" si="4"/>
        <v>0</v>
      </c>
    </row>
    <row r="35" spans="1:16" x14ac:dyDescent="0.25">
      <c r="A35" s="5" t="s">
        <v>26</v>
      </c>
      <c r="B35" s="49">
        <f t="shared" ref="B35:G35" si="10">SUM(B28:B34)</f>
        <v>3228000</v>
      </c>
      <c r="C35" s="50">
        <f t="shared" si="10"/>
        <v>0</v>
      </c>
      <c r="D35" s="49">
        <f t="shared" si="10"/>
        <v>2288000</v>
      </c>
      <c r="E35" s="50">
        <f t="shared" si="10"/>
        <v>0</v>
      </c>
      <c r="F35" s="87">
        <f t="shared" si="10"/>
        <v>275800</v>
      </c>
      <c r="G35" s="50">
        <f t="shared" si="10"/>
        <v>0</v>
      </c>
      <c r="H35" s="51">
        <f>C35+E35+G35</f>
        <v>0</v>
      </c>
    </row>
    <row r="36" spans="1:16" x14ac:dyDescent="0.25">
      <c r="A36" s="1"/>
      <c r="B36" s="1"/>
      <c r="C36" s="1"/>
      <c r="D36" s="1"/>
      <c r="E36" s="1"/>
      <c r="F36" s="1"/>
    </row>
    <row r="37" spans="1:16" x14ac:dyDescent="0.25">
      <c r="A37" s="10" t="s">
        <v>27</v>
      </c>
      <c r="B37" s="10"/>
      <c r="C37" s="10"/>
      <c r="D37" s="10"/>
      <c r="E37" s="10"/>
      <c r="F37" s="10"/>
      <c r="G37" s="10"/>
      <c r="H37" s="10"/>
      <c r="I37" s="10"/>
      <c r="J37" s="10"/>
      <c r="O37" s="1"/>
      <c r="P37" s="1"/>
    </row>
    <row r="38" spans="1:16" x14ac:dyDescent="0.25">
      <c r="A38" s="19" t="s">
        <v>19</v>
      </c>
      <c r="B38" s="46" t="s">
        <v>28</v>
      </c>
      <c r="C38" s="46" t="s">
        <v>21</v>
      </c>
      <c r="D38" s="46" t="s">
        <v>29</v>
      </c>
      <c r="E38" s="46" t="s">
        <v>21</v>
      </c>
      <c r="F38" s="46" t="s">
        <v>30</v>
      </c>
      <c r="G38" s="46" t="s">
        <v>21</v>
      </c>
      <c r="H38" s="46" t="s">
        <v>31</v>
      </c>
      <c r="I38" s="46" t="s">
        <v>21</v>
      </c>
      <c r="J38" s="45" t="s">
        <v>23</v>
      </c>
      <c r="O38" s="1"/>
      <c r="P38" s="1"/>
    </row>
    <row r="39" spans="1:16" x14ac:dyDescent="0.25">
      <c r="A39" s="61" t="str">
        <f>A28</f>
        <v>Maerlant SGM</v>
      </c>
      <c r="B39" s="66">
        <v>2</v>
      </c>
      <c r="C39" s="47">
        <f>B39*$B$10*12</f>
        <v>0</v>
      </c>
      <c r="D39" s="66">
        <v>7</v>
      </c>
      <c r="E39" s="47">
        <f>D39*$C$10*12</f>
        <v>0</v>
      </c>
      <c r="F39" s="66">
        <v>0</v>
      </c>
      <c r="G39" s="47">
        <f>F39*$D$10*12</f>
        <v>0</v>
      </c>
      <c r="H39" s="65">
        <v>1</v>
      </c>
      <c r="I39" s="47">
        <f>H39*$E$10*12</f>
        <v>0</v>
      </c>
      <c r="J39" s="40">
        <f>C39+E39+G39+I39</f>
        <v>0</v>
      </c>
      <c r="O39" s="1"/>
      <c r="P39" s="1"/>
    </row>
    <row r="40" spans="1:16" x14ac:dyDescent="0.25">
      <c r="A40" s="61" t="str">
        <f>A29</f>
        <v>MY College</v>
      </c>
      <c r="B40" s="66">
        <v>0</v>
      </c>
      <c r="C40" s="47">
        <f t="shared" ref="C40:C45" si="11">B40*$B$10*12</f>
        <v>0</v>
      </c>
      <c r="D40" s="66">
        <v>2</v>
      </c>
      <c r="E40" s="47">
        <f t="shared" ref="E40:E45" si="12">D40*$C$10*12</f>
        <v>0</v>
      </c>
      <c r="F40" s="66">
        <v>1</v>
      </c>
      <c r="G40" s="47">
        <f t="shared" ref="G40:G45" si="13">F40*$D$10*12</f>
        <v>0</v>
      </c>
      <c r="H40" s="65">
        <v>0</v>
      </c>
      <c r="I40" s="47">
        <f t="shared" ref="I40:I45" si="14">H40*$E$10*12</f>
        <v>0</v>
      </c>
      <c r="J40" s="40">
        <f t="shared" ref="J40:J45" si="15">C40+E40+G40+I40</f>
        <v>0</v>
      </c>
      <c r="O40" s="1"/>
      <c r="P40" s="1"/>
    </row>
    <row r="41" spans="1:16" x14ac:dyDescent="0.25">
      <c r="A41" s="61" t="str">
        <f>A30</f>
        <v>OSG De Ring van Putten</v>
      </c>
      <c r="B41" s="66">
        <v>0</v>
      </c>
      <c r="C41" s="47">
        <f t="shared" si="11"/>
        <v>0</v>
      </c>
      <c r="D41" s="66">
        <v>5</v>
      </c>
      <c r="E41" s="47">
        <f t="shared" si="12"/>
        <v>0</v>
      </c>
      <c r="F41" s="66">
        <v>0</v>
      </c>
      <c r="G41" s="47">
        <f t="shared" si="13"/>
        <v>0</v>
      </c>
      <c r="H41" s="65">
        <v>1</v>
      </c>
      <c r="I41" s="47">
        <f t="shared" si="14"/>
        <v>0</v>
      </c>
      <c r="J41" s="40">
        <f t="shared" si="15"/>
        <v>0</v>
      </c>
      <c r="O41" s="1"/>
      <c r="P41" s="1"/>
    </row>
    <row r="42" spans="1:16" x14ac:dyDescent="0.25">
      <c r="A42" s="61" t="str">
        <f>A31</f>
        <v>SG Helinium</v>
      </c>
      <c r="B42" s="66">
        <v>0</v>
      </c>
      <c r="C42" s="47">
        <f t="shared" ref="C42" si="16">B42*$B$10*12</f>
        <v>0</v>
      </c>
      <c r="D42" s="66">
        <v>13</v>
      </c>
      <c r="E42" s="47">
        <f t="shared" ref="E42" si="17">D42*$C$10*12</f>
        <v>0</v>
      </c>
      <c r="F42" s="66">
        <v>0</v>
      </c>
      <c r="G42" s="47">
        <f t="shared" ref="G42" si="18">F42*$D$10*12</f>
        <v>0</v>
      </c>
      <c r="H42" s="65">
        <v>1</v>
      </c>
      <c r="I42" s="47">
        <f t="shared" ref="I42" si="19">H42*$E$10*12</f>
        <v>0</v>
      </c>
      <c r="J42" s="40">
        <f t="shared" si="15"/>
        <v>0</v>
      </c>
      <c r="O42" s="1"/>
      <c r="P42" s="1"/>
    </row>
    <row r="43" spans="1:16" x14ac:dyDescent="0.25">
      <c r="A43" s="61" t="str">
        <f t="shared" ref="A43" si="20">A32</f>
        <v>Praktijk College Spijkenisse</v>
      </c>
      <c r="B43" s="66">
        <v>0</v>
      </c>
      <c r="C43" s="47">
        <f t="shared" si="11"/>
        <v>0</v>
      </c>
      <c r="D43" s="66">
        <v>2</v>
      </c>
      <c r="E43" s="47">
        <f t="shared" si="12"/>
        <v>0</v>
      </c>
      <c r="F43" s="66">
        <v>1</v>
      </c>
      <c r="G43" s="47">
        <f t="shared" si="13"/>
        <v>0</v>
      </c>
      <c r="H43" s="73">
        <v>0</v>
      </c>
      <c r="I43" s="47">
        <f t="shared" si="14"/>
        <v>0</v>
      </c>
      <c r="J43" s="40">
        <f t="shared" si="15"/>
        <v>0</v>
      </c>
      <c r="O43" s="1"/>
      <c r="P43" s="1"/>
    </row>
    <row r="44" spans="1:16" x14ac:dyDescent="0.25">
      <c r="A44" s="86" t="str">
        <f>A33</f>
        <v>Praktijk College Brielle</v>
      </c>
      <c r="B44" s="66">
        <v>0</v>
      </c>
      <c r="C44" s="47">
        <f t="shared" si="11"/>
        <v>0</v>
      </c>
      <c r="D44" s="66">
        <v>1</v>
      </c>
      <c r="E44" s="47">
        <f t="shared" si="12"/>
        <v>0</v>
      </c>
      <c r="F44" s="66">
        <v>0</v>
      </c>
      <c r="G44" s="47">
        <f t="shared" si="13"/>
        <v>0</v>
      </c>
      <c r="H44" s="73">
        <v>0</v>
      </c>
      <c r="I44" s="47">
        <f t="shared" si="14"/>
        <v>0</v>
      </c>
      <c r="J44" s="40">
        <f t="shared" si="15"/>
        <v>0</v>
      </c>
      <c r="O44" s="1"/>
      <c r="P44" s="1"/>
    </row>
    <row r="45" spans="1:16" x14ac:dyDescent="0.25">
      <c r="A45" s="86" t="s">
        <v>81</v>
      </c>
      <c r="B45" s="66">
        <v>0</v>
      </c>
      <c r="C45" s="47">
        <f t="shared" si="11"/>
        <v>0</v>
      </c>
      <c r="D45" s="66">
        <v>1</v>
      </c>
      <c r="E45" s="47">
        <f t="shared" si="12"/>
        <v>0</v>
      </c>
      <c r="F45" s="66">
        <v>0</v>
      </c>
      <c r="G45" s="47">
        <f t="shared" si="13"/>
        <v>0</v>
      </c>
      <c r="H45" s="73">
        <v>0</v>
      </c>
      <c r="I45" s="47">
        <f t="shared" si="14"/>
        <v>0</v>
      </c>
      <c r="J45" s="40">
        <f t="shared" si="15"/>
        <v>0</v>
      </c>
      <c r="O45" s="1"/>
      <c r="P45" s="1"/>
    </row>
    <row r="46" spans="1:16" x14ac:dyDescent="0.25">
      <c r="A46" s="41" t="s">
        <v>26</v>
      </c>
      <c r="B46" s="46">
        <f t="shared" ref="B46:J46" si="21">SUM(B39:B45)</f>
        <v>2</v>
      </c>
      <c r="C46" s="64">
        <f t="shared" si="21"/>
        <v>0</v>
      </c>
      <c r="D46" s="46">
        <f t="shared" si="21"/>
        <v>31</v>
      </c>
      <c r="E46" s="64">
        <f t="shared" si="21"/>
        <v>0</v>
      </c>
      <c r="F46" s="46">
        <f t="shared" si="21"/>
        <v>2</v>
      </c>
      <c r="G46" s="64">
        <f t="shared" si="21"/>
        <v>0</v>
      </c>
      <c r="H46" s="46">
        <f t="shared" si="21"/>
        <v>3</v>
      </c>
      <c r="I46" s="48">
        <f t="shared" si="21"/>
        <v>0</v>
      </c>
      <c r="J46" s="48">
        <f t="shared" si="21"/>
        <v>0</v>
      </c>
      <c r="O46" s="1"/>
      <c r="P46" s="1"/>
    </row>
    <row r="47" spans="1:16" x14ac:dyDescent="0.25">
      <c r="A47" s="1"/>
      <c r="B47" s="7"/>
      <c r="C47" s="7"/>
      <c r="D47" s="7"/>
      <c r="E47" s="7"/>
      <c r="F47" s="7"/>
      <c r="G47" s="7"/>
      <c r="H47" s="7"/>
      <c r="I47" s="1"/>
    </row>
    <row r="48" spans="1:16" x14ac:dyDescent="0.25">
      <c r="A48" s="10" t="s">
        <v>32</v>
      </c>
      <c r="B48" s="10"/>
      <c r="C48" s="10"/>
      <c r="D48" s="10"/>
      <c r="E48" s="10"/>
      <c r="F48" s="10"/>
      <c r="G48" s="10"/>
      <c r="H48" s="10"/>
      <c r="I48" s="10"/>
      <c r="J48" s="10"/>
      <c r="K48" s="1"/>
      <c r="L48" s="1"/>
    </row>
    <row r="49" spans="1:16" x14ac:dyDescent="0.25">
      <c r="A49" s="19" t="s">
        <v>19</v>
      </c>
      <c r="B49" s="46" t="s">
        <v>28</v>
      </c>
      <c r="C49" s="46" t="s">
        <v>21</v>
      </c>
      <c r="D49" s="46" t="s">
        <v>29</v>
      </c>
      <c r="E49" s="46" t="s">
        <v>21</v>
      </c>
      <c r="F49" s="46" t="s">
        <v>30</v>
      </c>
      <c r="G49" s="46" t="s">
        <v>21</v>
      </c>
      <c r="H49" s="46" t="s">
        <v>31</v>
      </c>
      <c r="I49" s="46" t="s">
        <v>21</v>
      </c>
      <c r="J49" s="45" t="s">
        <v>23</v>
      </c>
      <c r="K49" s="1"/>
      <c r="L49" s="1"/>
    </row>
    <row r="50" spans="1:16" x14ac:dyDescent="0.25">
      <c r="A50" s="61" t="str">
        <f t="shared" ref="A50:A55" si="22">A28</f>
        <v>Maerlant SGM</v>
      </c>
      <c r="B50" s="66">
        <f>B39</f>
        <v>2</v>
      </c>
      <c r="C50" s="47">
        <f>B50*$B$11*12</f>
        <v>0</v>
      </c>
      <c r="D50" s="66">
        <f t="shared" ref="D50:D55" si="23">D39</f>
        <v>7</v>
      </c>
      <c r="E50" s="47">
        <f>D50*$C$11*12</f>
        <v>0</v>
      </c>
      <c r="F50" s="66">
        <f t="shared" ref="F50:F55" si="24">F39</f>
        <v>0</v>
      </c>
      <c r="G50" s="47">
        <f>F50*$D$11*12</f>
        <v>0</v>
      </c>
      <c r="H50" s="65">
        <f t="shared" ref="H50:H55" si="25">H39</f>
        <v>1</v>
      </c>
      <c r="I50" s="47">
        <f>H50*$E$11*12</f>
        <v>0</v>
      </c>
      <c r="J50" s="40">
        <f>C50+E50+G50+I50</f>
        <v>0</v>
      </c>
      <c r="K50" s="1"/>
      <c r="L50" s="1"/>
    </row>
    <row r="51" spans="1:16" x14ac:dyDescent="0.25">
      <c r="A51" s="61" t="str">
        <f t="shared" si="22"/>
        <v>MY College</v>
      </c>
      <c r="B51" s="66">
        <f>B40</f>
        <v>0</v>
      </c>
      <c r="C51" s="47">
        <f t="shared" ref="C51:C55" si="26">B51*$B$11*12</f>
        <v>0</v>
      </c>
      <c r="D51" s="66">
        <f t="shared" si="23"/>
        <v>2</v>
      </c>
      <c r="E51" s="47">
        <f t="shared" ref="E51:E55" si="27">D51*$C$11*12</f>
        <v>0</v>
      </c>
      <c r="F51" s="66">
        <f t="shared" si="24"/>
        <v>1</v>
      </c>
      <c r="G51" s="47">
        <f t="shared" ref="G51:G55" si="28">F51*$D$11*12</f>
        <v>0</v>
      </c>
      <c r="H51" s="65">
        <f t="shared" si="25"/>
        <v>0</v>
      </c>
      <c r="I51" s="47">
        <f t="shared" ref="I51:I55" si="29">H51*$E$11*12</f>
        <v>0</v>
      </c>
      <c r="J51" s="40">
        <f t="shared" ref="J51:J56" si="30">C51+E51+G51+I51</f>
        <v>0</v>
      </c>
      <c r="K51" s="1"/>
      <c r="L51" s="1"/>
    </row>
    <row r="52" spans="1:16" x14ac:dyDescent="0.25">
      <c r="A52" s="61" t="str">
        <f t="shared" si="22"/>
        <v>OSG De Ring van Putten</v>
      </c>
      <c r="B52" s="66">
        <f>B41</f>
        <v>0</v>
      </c>
      <c r="C52" s="47">
        <f t="shared" si="26"/>
        <v>0</v>
      </c>
      <c r="D52" s="66">
        <f t="shared" si="23"/>
        <v>5</v>
      </c>
      <c r="E52" s="47">
        <f t="shared" si="27"/>
        <v>0</v>
      </c>
      <c r="F52" s="66">
        <f t="shared" si="24"/>
        <v>0</v>
      </c>
      <c r="G52" s="47">
        <f t="shared" si="28"/>
        <v>0</v>
      </c>
      <c r="H52" s="65">
        <f t="shared" si="25"/>
        <v>1</v>
      </c>
      <c r="I52" s="47">
        <f t="shared" si="29"/>
        <v>0</v>
      </c>
      <c r="J52" s="40">
        <f t="shared" si="30"/>
        <v>0</v>
      </c>
      <c r="K52" s="1"/>
      <c r="L52" s="1"/>
    </row>
    <row r="53" spans="1:16" x14ac:dyDescent="0.25">
      <c r="A53" s="61" t="str">
        <f t="shared" si="22"/>
        <v>SG Helinium</v>
      </c>
      <c r="B53" s="66">
        <f>B42</f>
        <v>0</v>
      </c>
      <c r="C53" s="47">
        <f t="shared" ref="C53" si="31">B53*$B$11*12</f>
        <v>0</v>
      </c>
      <c r="D53" s="66">
        <f t="shared" si="23"/>
        <v>13</v>
      </c>
      <c r="E53" s="47">
        <f t="shared" ref="E53" si="32">D53*$C$11*12</f>
        <v>0</v>
      </c>
      <c r="F53" s="66">
        <f t="shared" si="24"/>
        <v>0</v>
      </c>
      <c r="G53" s="47">
        <f t="shared" ref="G53" si="33">F53*$D$11*12</f>
        <v>0</v>
      </c>
      <c r="H53" s="65">
        <f t="shared" si="25"/>
        <v>1</v>
      </c>
      <c r="I53" s="47">
        <f t="shared" ref="I53" si="34">H53*$E$11*12</f>
        <v>0</v>
      </c>
      <c r="J53" s="40">
        <f t="shared" si="30"/>
        <v>0</v>
      </c>
      <c r="K53" s="1"/>
      <c r="L53" s="1"/>
    </row>
    <row r="54" spans="1:16" x14ac:dyDescent="0.25">
      <c r="A54" s="61" t="str">
        <f t="shared" si="22"/>
        <v>Praktijk College Spijkenisse</v>
      </c>
      <c r="B54" s="66">
        <f>B43</f>
        <v>0</v>
      </c>
      <c r="C54" s="47">
        <f t="shared" si="26"/>
        <v>0</v>
      </c>
      <c r="D54" s="66">
        <f t="shared" si="23"/>
        <v>2</v>
      </c>
      <c r="E54" s="47">
        <f t="shared" si="27"/>
        <v>0</v>
      </c>
      <c r="F54" s="66">
        <f t="shared" si="24"/>
        <v>1</v>
      </c>
      <c r="G54" s="47">
        <f t="shared" si="28"/>
        <v>0</v>
      </c>
      <c r="H54" s="65">
        <f t="shared" si="25"/>
        <v>0</v>
      </c>
      <c r="I54" s="47">
        <f t="shared" si="29"/>
        <v>0</v>
      </c>
      <c r="J54" s="40">
        <f t="shared" si="30"/>
        <v>0</v>
      </c>
      <c r="K54" s="1"/>
      <c r="L54" s="1"/>
    </row>
    <row r="55" spans="1:16" x14ac:dyDescent="0.25">
      <c r="A55" s="61" t="str">
        <f t="shared" si="22"/>
        <v>Praktijk College Brielle</v>
      </c>
      <c r="B55" s="66">
        <v>0</v>
      </c>
      <c r="C55" s="47">
        <f t="shared" si="26"/>
        <v>0</v>
      </c>
      <c r="D55" s="66">
        <f t="shared" si="23"/>
        <v>1</v>
      </c>
      <c r="E55" s="47">
        <f t="shared" si="27"/>
        <v>0</v>
      </c>
      <c r="F55" s="66">
        <f t="shared" si="24"/>
        <v>0</v>
      </c>
      <c r="G55" s="47">
        <f t="shared" si="28"/>
        <v>0</v>
      </c>
      <c r="H55" s="65">
        <f t="shared" si="25"/>
        <v>0</v>
      </c>
      <c r="I55" s="47">
        <f t="shared" si="29"/>
        <v>0</v>
      </c>
      <c r="J55" s="40">
        <f t="shared" si="30"/>
        <v>0</v>
      </c>
      <c r="K55" s="1"/>
      <c r="L55" s="1"/>
    </row>
    <row r="56" spans="1:16" x14ac:dyDescent="0.25">
      <c r="A56" s="61" t="str">
        <f t="shared" ref="A56" si="35">A34</f>
        <v>Stichting</v>
      </c>
      <c r="B56" s="66">
        <f t="shared" ref="B56" si="36">B45</f>
        <v>0</v>
      </c>
      <c r="C56" s="47">
        <f t="shared" ref="C56" si="37">B56*$B$11*12</f>
        <v>0</v>
      </c>
      <c r="D56" s="66">
        <f t="shared" ref="D56" si="38">D45</f>
        <v>1</v>
      </c>
      <c r="E56" s="47">
        <f t="shared" ref="E56" si="39">D56*$C$11*12</f>
        <v>0</v>
      </c>
      <c r="F56" s="66">
        <f t="shared" ref="F56" si="40">F45</f>
        <v>0</v>
      </c>
      <c r="G56" s="47">
        <f t="shared" ref="G56" si="41">F56*$D$11*12</f>
        <v>0</v>
      </c>
      <c r="H56" s="65">
        <f t="shared" ref="H56" si="42">H45</f>
        <v>0</v>
      </c>
      <c r="I56" s="47">
        <f t="shared" ref="I56" si="43">H56*$E$11*12</f>
        <v>0</v>
      </c>
      <c r="J56" s="40">
        <f t="shared" si="30"/>
        <v>0</v>
      </c>
      <c r="K56" s="1"/>
      <c r="L56" s="1"/>
    </row>
    <row r="57" spans="1:16" x14ac:dyDescent="0.25">
      <c r="A57" s="41" t="s">
        <v>26</v>
      </c>
      <c r="B57" s="46">
        <f t="shared" ref="B57:J57" si="44">SUM(B50:B56)</f>
        <v>2</v>
      </c>
      <c r="C57" s="64">
        <f t="shared" si="44"/>
        <v>0</v>
      </c>
      <c r="D57" s="46">
        <f t="shared" si="44"/>
        <v>31</v>
      </c>
      <c r="E57" s="64">
        <f t="shared" si="44"/>
        <v>0</v>
      </c>
      <c r="F57" s="46">
        <f t="shared" si="44"/>
        <v>2</v>
      </c>
      <c r="G57" s="64">
        <f t="shared" si="44"/>
        <v>0</v>
      </c>
      <c r="H57" s="46">
        <f t="shared" si="44"/>
        <v>3</v>
      </c>
      <c r="I57" s="64">
        <f t="shared" si="44"/>
        <v>0</v>
      </c>
      <c r="J57" s="48">
        <f t="shared" si="44"/>
        <v>0</v>
      </c>
      <c r="K57" s="1"/>
      <c r="L57" s="1"/>
    </row>
    <row r="58" spans="1:16" x14ac:dyDescent="0.25">
      <c r="A58" s="1"/>
      <c r="B58" s="7"/>
      <c r="C58" s="7"/>
      <c r="D58" s="7"/>
      <c r="E58" s="7"/>
      <c r="F58" s="7"/>
      <c r="G58" s="7"/>
      <c r="H58" s="7"/>
      <c r="I58" s="1"/>
    </row>
    <row r="59" spans="1:16" x14ac:dyDescent="0.25">
      <c r="A59" s="10" t="s">
        <v>33</v>
      </c>
      <c r="B59" s="22"/>
      <c r="C59" s="22"/>
      <c r="D59" s="22"/>
      <c r="E59" s="22"/>
      <c r="F59" s="22"/>
      <c r="G59" s="22"/>
      <c r="H59" s="22"/>
      <c r="I59" s="22"/>
      <c r="J59" s="22"/>
      <c r="O59" s="1"/>
      <c r="P59" s="1"/>
    </row>
    <row r="60" spans="1:16" x14ac:dyDescent="0.25">
      <c r="A60" s="19" t="s">
        <v>19</v>
      </c>
      <c r="B60" s="46" t="s">
        <v>28</v>
      </c>
      <c r="C60" s="46" t="s">
        <v>34</v>
      </c>
      <c r="D60" s="46" t="s">
        <v>29</v>
      </c>
      <c r="E60" s="46" t="s">
        <v>34</v>
      </c>
      <c r="F60" s="46" t="s">
        <v>30</v>
      </c>
      <c r="G60" s="46" t="s">
        <v>34</v>
      </c>
      <c r="H60" s="46" t="s">
        <v>31</v>
      </c>
      <c r="I60" s="46" t="s">
        <v>21</v>
      </c>
      <c r="J60" s="46" t="s">
        <v>26</v>
      </c>
      <c r="O60" s="1"/>
      <c r="P60" s="1"/>
    </row>
    <row r="61" spans="1:16" x14ac:dyDescent="0.25">
      <c r="A61" s="18" t="str">
        <f>A28</f>
        <v>Maerlant SGM</v>
      </c>
      <c r="B61" s="66">
        <f t="shared" ref="B61:B66" si="45">B39</f>
        <v>2</v>
      </c>
      <c r="C61" s="47">
        <f>B61*$B$12</f>
        <v>0</v>
      </c>
      <c r="D61" s="66">
        <f t="shared" ref="D61:D66" si="46">D39</f>
        <v>7</v>
      </c>
      <c r="E61" s="47">
        <f>D61*$C$12</f>
        <v>0</v>
      </c>
      <c r="F61" s="66">
        <f t="shared" ref="F61:F66" si="47">F39</f>
        <v>0</v>
      </c>
      <c r="G61" s="47">
        <f>F61*$D$12</f>
        <v>0</v>
      </c>
      <c r="H61" s="65">
        <f t="shared" ref="H61:H66" si="48">H39</f>
        <v>1</v>
      </c>
      <c r="I61" s="47">
        <f>H61*$E$12</f>
        <v>0</v>
      </c>
      <c r="J61" s="53">
        <f>C61+E61+G61+I61</f>
        <v>0</v>
      </c>
      <c r="O61" s="1"/>
      <c r="P61" s="1"/>
    </row>
    <row r="62" spans="1:16" x14ac:dyDescent="0.25">
      <c r="A62" s="18" t="str">
        <f>A29</f>
        <v>MY College</v>
      </c>
      <c r="B62" s="66">
        <f t="shared" si="45"/>
        <v>0</v>
      </c>
      <c r="C62" s="47">
        <f t="shared" ref="C62:C66" si="49">B62*$B$12</f>
        <v>0</v>
      </c>
      <c r="D62" s="66">
        <f t="shared" si="46"/>
        <v>2</v>
      </c>
      <c r="E62" s="47">
        <f t="shared" ref="E62:E66" si="50">D62*$C$12</f>
        <v>0</v>
      </c>
      <c r="F62" s="66">
        <f t="shared" si="47"/>
        <v>1</v>
      </c>
      <c r="G62" s="47">
        <f t="shared" ref="G62:G66" si="51">F62*$D$12</f>
        <v>0</v>
      </c>
      <c r="H62" s="65">
        <f t="shared" si="48"/>
        <v>0</v>
      </c>
      <c r="I62" s="47">
        <f t="shared" ref="I62:I66" si="52">H62*$E$12</f>
        <v>0</v>
      </c>
      <c r="J62" s="53">
        <f t="shared" ref="J62:J67" si="53">C62+E62+G62+I62</f>
        <v>0</v>
      </c>
      <c r="O62" s="1"/>
      <c r="P62" s="1"/>
    </row>
    <row r="63" spans="1:16" x14ac:dyDescent="0.25">
      <c r="A63" s="18" t="str">
        <f>A30</f>
        <v>OSG De Ring van Putten</v>
      </c>
      <c r="B63" s="66">
        <f t="shared" si="45"/>
        <v>0</v>
      </c>
      <c r="C63" s="47">
        <f t="shared" si="49"/>
        <v>0</v>
      </c>
      <c r="D63" s="66">
        <f t="shared" si="46"/>
        <v>5</v>
      </c>
      <c r="E63" s="47">
        <f t="shared" si="50"/>
        <v>0</v>
      </c>
      <c r="F63" s="66">
        <f t="shared" si="47"/>
        <v>0</v>
      </c>
      <c r="G63" s="47">
        <f t="shared" si="51"/>
        <v>0</v>
      </c>
      <c r="H63" s="65">
        <f t="shared" si="48"/>
        <v>1</v>
      </c>
      <c r="I63" s="47">
        <f t="shared" si="52"/>
        <v>0</v>
      </c>
      <c r="J63" s="53">
        <f t="shared" si="53"/>
        <v>0</v>
      </c>
      <c r="O63" s="1"/>
      <c r="P63" s="1"/>
    </row>
    <row r="64" spans="1:16" x14ac:dyDescent="0.25">
      <c r="A64" s="18" t="str">
        <f>A31</f>
        <v>SG Helinium</v>
      </c>
      <c r="B64" s="66">
        <f t="shared" si="45"/>
        <v>0</v>
      </c>
      <c r="C64" s="47">
        <f t="shared" ref="C64" si="54">B64*$B$12</f>
        <v>0</v>
      </c>
      <c r="D64" s="66">
        <f t="shared" si="46"/>
        <v>13</v>
      </c>
      <c r="E64" s="47">
        <f t="shared" ref="E64" si="55">D64*$C$12</f>
        <v>0</v>
      </c>
      <c r="F64" s="66">
        <f t="shared" si="47"/>
        <v>0</v>
      </c>
      <c r="G64" s="47">
        <f t="shared" ref="G64" si="56">F64*$D$12</f>
        <v>0</v>
      </c>
      <c r="H64" s="65">
        <f t="shared" si="48"/>
        <v>1</v>
      </c>
      <c r="I64" s="47">
        <f t="shared" ref="I64" si="57">H64*$E$12</f>
        <v>0</v>
      </c>
      <c r="J64" s="53">
        <f t="shared" si="53"/>
        <v>0</v>
      </c>
      <c r="O64" s="1"/>
      <c r="P64" s="1"/>
    </row>
    <row r="65" spans="1:16" x14ac:dyDescent="0.25">
      <c r="A65" s="18" t="str">
        <f>A32</f>
        <v>Praktijk College Spijkenisse</v>
      </c>
      <c r="B65" s="66">
        <f t="shared" si="45"/>
        <v>0</v>
      </c>
      <c r="C65" s="47">
        <f t="shared" si="49"/>
        <v>0</v>
      </c>
      <c r="D65" s="66">
        <f t="shared" si="46"/>
        <v>2</v>
      </c>
      <c r="E65" s="47">
        <f t="shared" si="50"/>
        <v>0</v>
      </c>
      <c r="F65" s="66">
        <f t="shared" si="47"/>
        <v>1</v>
      </c>
      <c r="G65" s="47">
        <f t="shared" si="51"/>
        <v>0</v>
      </c>
      <c r="H65" s="65">
        <f t="shared" si="48"/>
        <v>0</v>
      </c>
      <c r="I65" s="47">
        <f t="shared" si="52"/>
        <v>0</v>
      </c>
      <c r="J65" s="53">
        <f t="shared" si="53"/>
        <v>0</v>
      </c>
      <c r="O65" s="1"/>
      <c r="P65" s="1"/>
    </row>
    <row r="66" spans="1:16" x14ac:dyDescent="0.25">
      <c r="A66" s="18" t="str">
        <f>A44</f>
        <v>Praktijk College Brielle</v>
      </c>
      <c r="B66" s="66">
        <f t="shared" si="45"/>
        <v>0</v>
      </c>
      <c r="C66" s="47">
        <f t="shared" si="49"/>
        <v>0</v>
      </c>
      <c r="D66" s="66">
        <f t="shared" si="46"/>
        <v>1</v>
      </c>
      <c r="E66" s="47">
        <f t="shared" si="50"/>
        <v>0</v>
      </c>
      <c r="F66" s="66">
        <f t="shared" si="47"/>
        <v>0</v>
      </c>
      <c r="G66" s="47">
        <f t="shared" si="51"/>
        <v>0</v>
      </c>
      <c r="H66" s="65">
        <f t="shared" si="48"/>
        <v>0</v>
      </c>
      <c r="I66" s="47">
        <f t="shared" si="52"/>
        <v>0</v>
      </c>
      <c r="J66" s="53">
        <f t="shared" si="53"/>
        <v>0</v>
      </c>
      <c r="O66" s="1"/>
      <c r="P66" s="1"/>
    </row>
    <row r="67" spans="1:16" x14ac:dyDescent="0.25">
      <c r="A67" s="18" t="str">
        <f t="shared" ref="A67" si="58">A34</f>
        <v>Stichting</v>
      </c>
      <c r="B67" s="66">
        <f t="shared" ref="B67" si="59">B45</f>
        <v>0</v>
      </c>
      <c r="C67" s="47">
        <f t="shared" ref="C67" si="60">B67*$B$12</f>
        <v>0</v>
      </c>
      <c r="D67" s="66">
        <f t="shared" ref="D67" si="61">D45</f>
        <v>1</v>
      </c>
      <c r="E67" s="47">
        <f t="shared" ref="E67" si="62">D67*$C$12</f>
        <v>0</v>
      </c>
      <c r="F67" s="66">
        <f t="shared" ref="F67" si="63">F45</f>
        <v>0</v>
      </c>
      <c r="G67" s="47">
        <f t="shared" ref="G67" si="64">F67*$D$12</f>
        <v>0</v>
      </c>
      <c r="H67" s="65">
        <f t="shared" ref="H67" si="65">H45</f>
        <v>0</v>
      </c>
      <c r="I67" s="47">
        <f t="shared" ref="I67" si="66">H67*$E$12</f>
        <v>0</v>
      </c>
      <c r="J67" s="53">
        <f t="shared" si="53"/>
        <v>0</v>
      </c>
      <c r="O67" s="1"/>
      <c r="P67" s="1"/>
    </row>
    <row r="68" spans="1:16" x14ac:dyDescent="0.25">
      <c r="A68" s="41" t="s">
        <v>26</v>
      </c>
      <c r="B68" s="46">
        <f t="shared" ref="B68:J68" si="67">SUM(B61:B67)</f>
        <v>2</v>
      </c>
      <c r="C68" s="64">
        <f t="shared" si="67"/>
        <v>0</v>
      </c>
      <c r="D68" s="46">
        <f t="shared" si="67"/>
        <v>31</v>
      </c>
      <c r="E68" s="64">
        <f t="shared" si="67"/>
        <v>0</v>
      </c>
      <c r="F68" s="46">
        <f t="shared" si="67"/>
        <v>2</v>
      </c>
      <c r="G68" s="64">
        <f t="shared" si="67"/>
        <v>0</v>
      </c>
      <c r="H68" s="46">
        <f t="shared" si="67"/>
        <v>3</v>
      </c>
      <c r="I68" s="64">
        <f t="shared" si="67"/>
        <v>0</v>
      </c>
      <c r="J68" s="48">
        <f t="shared" si="67"/>
        <v>0</v>
      </c>
      <c r="O68" s="1"/>
      <c r="P68" s="1"/>
    </row>
    <row r="69" spans="1:16" x14ac:dyDescent="0.25">
      <c r="B69" s="21"/>
      <c r="C69" s="21"/>
      <c r="D69" s="21"/>
      <c r="E69" s="21"/>
      <c r="F69" s="21"/>
    </row>
  </sheetData>
  <mergeCells count="4">
    <mergeCell ref="B22:E22"/>
    <mergeCell ref="B19:E19"/>
    <mergeCell ref="B20:E20"/>
    <mergeCell ref="B21:E21"/>
  </mergeCells>
  <pageMargins left="0.70866141732283472" right="0.70866141732283472" top="0.74803149606299213" bottom="0.74803149606299213" header="0.31496062992125984" footer="0.31496062992125984"/>
  <pageSetup paperSize="9" scale="55" orientation="landscape" r:id="rId1"/>
  <rowBreaks count="1" manualBreakCount="1">
    <brk id="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zoomScaleNormal="100" workbookViewId="0"/>
  </sheetViews>
  <sheetFormatPr defaultRowHeight="15" x14ac:dyDescent="0.25"/>
  <cols>
    <col min="1" max="1" width="89.28515625" bestFit="1"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35</v>
      </c>
      <c r="B1" s="7"/>
      <c r="C1" s="7"/>
      <c r="D1" s="1"/>
      <c r="E1" s="1"/>
      <c r="F1" s="1"/>
    </row>
    <row r="2" spans="1:6" x14ac:dyDescent="0.25">
      <c r="A2" s="38" t="str">
        <f>Kosten!A2</f>
        <v>Europese aanbesteding Stichting Onderwijsgroep Galilei</v>
      </c>
      <c r="B2" s="7"/>
      <c r="C2" s="7"/>
      <c r="D2" s="1"/>
      <c r="E2" s="2"/>
      <c r="F2" s="2"/>
    </row>
    <row r="3" spans="1:6" x14ac:dyDescent="0.25">
      <c r="A3" s="7"/>
      <c r="B3" s="7"/>
      <c r="C3" s="7"/>
      <c r="D3" s="1"/>
    </row>
    <row r="4" spans="1:6" x14ac:dyDescent="0.25">
      <c r="A4" s="54" t="s">
        <v>54</v>
      </c>
      <c r="B4" s="44"/>
      <c r="E4" s="1"/>
      <c r="F4" s="1"/>
    </row>
    <row r="5" spans="1:6" x14ac:dyDescent="0.25">
      <c r="A5" s="1"/>
      <c r="B5" s="1"/>
      <c r="C5" s="1"/>
      <c r="D5" s="1"/>
      <c r="E5" s="1"/>
      <c r="F5" s="1"/>
    </row>
    <row r="6" spans="1:6" x14ac:dyDescent="0.25">
      <c r="A6" s="3"/>
      <c r="B6" s="3"/>
      <c r="C6" s="3"/>
      <c r="D6" s="3"/>
      <c r="E6" s="3"/>
      <c r="F6" s="3"/>
    </row>
    <row r="7" spans="1:6" x14ac:dyDescent="0.25">
      <c r="A7" s="10" t="s">
        <v>36</v>
      </c>
      <c r="B7" s="10"/>
      <c r="C7" s="10"/>
      <c r="D7" s="10"/>
    </row>
    <row r="8" spans="1:6" ht="25.5" x14ac:dyDescent="0.25">
      <c r="A8" s="19" t="s">
        <v>37</v>
      </c>
      <c r="B8" s="55" t="s">
        <v>21</v>
      </c>
      <c r="C8" s="57" t="s">
        <v>34</v>
      </c>
      <c r="D8" s="57" t="s">
        <v>38</v>
      </c>
    </row>
    <row r="9" spans="1:6" x14ac:dyDescent="0.25">
      <c r="A9" s="18" t="s">
        <v>39</v>
      </c>
      <c r="B9" s="58">
        <f>Kosten!J46</f>
        <v>0</v>
      </c>
      <c r="C9" s="59"/>
      <c r="D9" s="58">
        <f>B9*5</f>
        <v>0</v>
      </c>
    </row>
    <row r="10" spans="1:6" x14ac:dyDescent="0.25">
      <c r="A10" s="18" t="s">
        <v>40</v>
      </c>
      <c r="B10" s="58">
        <f>Kosten!J57</f>
        <v>0</v>
      </c>
      <c r="C10" s="62"/>
      <c r="D10" s="63">
        <f>B10*7</f>
        <v>0</v>
      </c>
    </row>
    <row r="11" spans="1:6" x14ac:dyDescent="0.25">
      <c r="A11" s="18" t="s">
        <v>33</v>
      </c>
      <c r="B11" s="58"/>
      <c r="C11" s="62">
        <f>Kosten!J68</f>
        <v>0</v>
      </c>
      <c r="D11" s="63">
        <f>C11</f>
        <v>0</v>
      </c>
    </row>
    <row r="12" spans="1:6" x14ac:dyDescent="0.25">
      <c r="A12" s="19" t="s">
        <v>41</v>
      </c>
      <c r="B12" s="55" t="s">
        <v>21</v>
      </c>
      <c r="C12" s="57"/>
      <c r="D12" s="57"/>
    </row>
    <row r="13" spans="1:6" x14ac:dyDescent="0.25">
      <c r="A13" s="61" t="s">
        <v>42</v>
      </c>
      <c r="B13" s="58">
        <f>Kosten!H35</f>
        <v>0</v>
      </c>
      <c r="C13" s="60"/>
      <c r="D13" s="58">
        <f>B13*7</f>
        <v>0</v>
      </c>
    </row>
    <row r="14" spans="1:6" x14ac:dyDescent="0.25">
      <c r="A14" s="17"/>
      <c r="B14" s="17"/>
      <c r="C14" s="17"/>
      <c r="D14" s="17"/>
    </row>
    <row r="15" spans="1:6" ht="15.75" thickBot="1" x14ac:dyDescent="0.3">
      <c r="A15" s="1"/>
      <c r="B15" s="1"/>
      <c r="C15" s="1"/>
      <c r="D15" s="1"/>
    </row>
    <row r="16" spans="1:6" ht="16.5" thickBot="1" x14ac:dyDescent="0.3">
      <c r="A16" s="71" t="s">
        <v>43</v>
      </c>
      <c r="B16" s="23"/>
      <c r="C16" s="43"/>
      <c r="D16" s="24">
        <f>SUM(D9:D14)</f>
        <v>0</v>
      </c>
    </row>
    <row r="19" spans="1:6" ht="27" customHeight="1" x14ac:dyDescent="0.25">
      <c r="A19" s="93" t="s">
        <v>44</v>
      </c>
      <c r="B19" s="93"/>
      <c r="C19" s="93"/>
      <c r="D19" s="93"/>
      <c r="E19" s="34"/>
      <c r="F19" s="34"/>
    </row>
    <row r="20" spans="1:6" x14ac:dyDescent="0.25">
      <c r="A20" s="25"/>
      <c r="B20" s="25"/>
      <c r="C20" s="25"/>
      <c r="D20" s="25"/>
      <c r="E20" s="26"/>
      <c r="F20" s="26"/>
    </row>
    <row r="21" spans="1:6" x14ac:dyDescent="0.25">
      <c r="A21" s="10" t="s">
        <v>45</v>
      </c>
      <c r="B21" s="42" t="s">
        <v>46</v>
      </c>
      <c r="C21" s="42" t="s">
        <v>47</v>
      </c>
      <c r="D21" s="27"/>
      <c r="E21" s="28"/>
      <c r="F21" s="26"/>
    </row>
    <row r="22" spans="1:6" x14ac:dyDescent="0.25">
      <c r="A22" s="29" t="s">
        <v>48</v>
      </c>
      <c r="B22" s="12">
        <v>0</v>
      </c>
      <c r="C22" s="30">
        <v>0</v>
      </c>
      <c r="D22" s="27"/>
      <c r="E22" s="28"/>
      <c r="F22" s="26"/>
    </row>
    <row r="23" spans="1:6" x14ac:dyDescent="0.25">
      <c r="A23" s="29" t="s">
        <v>49</v>
      </c>
      <c r="B23" s="12">
        <v>0</v>
      </c>
      <c r="C23" s="30">
        <v>0</v>
      </c>
      <c r="D23" s="94"/>
      <c r="E23" s="95"/>
      <c r="F23" s="95"/>
    </row>
    <row r="24" spans="1:6" x14ac:dyDescent="0.25">
      <c r="A24" s="29" t="s">
        <v>50</v>
      </c>
      <c r="B24" s="12">
        <v>0</v>
      </c>
      <c r="C24" s="37">
        <v>0</v>
      </c>
      <c r="D24" s="27"/>
      <c r="E24" s="28"/>
      <c r="F24" s="26"/>
    </row>
    <row r="25" spans="1:6" x14ac:dyDescent="0.25">
      <c r="A25" s="29" t="s">
        <v>51</v>
      </c>
      <c r="B25" s="12">
        <v>0</v>
      </c>
      <c r="C25" s="30">
        <v>0</v>
      </c>
      <c r="D25" s="27"/>
      <c r="E25" s="28"/>
      <c r="F25" s="26"/>
    </row>
    <row r="26" spans="1:6" ht="15.75" thickBot="1" x14ac:dyDescent="0.3">
      <c r="A26" s="31" t="s">
        <v>52</v>
      </c>
      <c r="B26" s="32">
        <v>0</v>
      </c>
      <c r="C26" s="33">
        <v>0</v>
      </c>
      <c r="D26" s="27"/>
      <c r="E26" s="28"/>
      <c r="F26" s="26"/>
    </row>
    <row r="27" spans="1:6" x14ac:dyDescent="0.25">
      <c r="A27" s="3"/>
      <c r="B27" s="3"/>
      <c r="C27" s="3"/>
      <c r="D27" s="3"/>
      <c r="E27" s="3"/>
      <c r="F27" s="3"/>
    </row>
    <row r="28" spans="1:6" x14ac:dyDescent="0.25">
      <c r="A28" s="3"/>
      <c r="B28" s="3"/>
      <c r="C28" s="3"/>
      <c r="D28" s="3"/>
      <c r="E28" s="3"/>
      <c r="F28" s="3"/>
    </row>
    <row r="29" spans="1:6" x14ac:dyDescent="0.25">
      <c r="A29" s="11" t="s">
        <v>14</v>
      </c>
      <c r="B29" s="92"/>
      <c r="C29" s="92"/>
      <c r="D29" s="92"/>
      <c r="E29" s="92"/>
      <c r="F29" s="20"/>
    </row>
    <row r="30" spans="1:6" x14ac:dyDescent="0.25">
      <c r="A30" s="11" t="s">
        <v>15</v>
      </c>
      <c r="B30" s="92"/>
      <c r="C30" s="92"/>
      <c r="D30" s="92"/>
      <c r="E30" s="92"/>
      <c r="F30" s="20"/>
    </row>
    <row r="31" spans="1:6" ht="48" customHeight="1" x14ac:dyDescent="0.25">
      <c r="A31" s="11" t="s">
        <v>16</v>
      </c>
      <c r="B31" s="92"/>
      <c r="C31" s="92"/>
      <c r="D31" s="92"/>
      <c r="E31" s="92"/>
      <c r="F31" s="20"/>
    </row>
    <row r="32" spans="1:6" x14ac:dyDescent="0.25">
      <c r="A32" s="11" t="s">
        <v>18</v>
      </c>
      <c r="B32" s="92"/>
      <c r="C32" s="92"/>
      <c r="D32" s="92"/>
      <c r="E32" s="92"/>
      <c r="F32" s="20"/>
    </row>
  </sheetData>
  <mergeCells count="6">
    <mergeCell ref="B32:E32"/>
    <mergeCell ref="B29:E29"/>
    <mergeCell ref="B30:E30"/>
    <mergeCell ref="B31:E31"/>
    <mergeCell ref="A19:D19"/>
    <mergeCell ref="D23:F23"/>
  </mergeCells>
  <pageMargins left="0.7" right="0.7" top="0.75" bottom="0.75" header="0.3" footer="0.3"/>
  <pageSetup paperSize="9"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AA54B-81F7-43A5-9A9C-7CB61B58B25C}">
  <dimension ref="A1:N21"/>
  <sheetViews>
    <sheetView zoomScale="90" zoomScaleNormal="90" workbookViewId="0">
      <selection activeCell="N12" sqref="N12"/>
    </sheetView>
  </sheetViews>
  <sheetFormatPr defaultRowHeight="15" x14ac:dyDescent="0.25"/>
  <cols>
    <col min="1" max="1" width="60.140625" customWidth="1"/>
    <col min="2" max="2" width="18.5703125" customWidth="1"/>
    <col min="3" max="3" width="7.140625" bestFit="1" customWidth="1"/>
    <col min="4" max="13" width="16.85546875" customWidth="1"/>
    <col min="14" max="14" width="19.85546875" customWidth="1"/>
  </cols>
  <sheetData>
    <row r="1" spans="1:14" ht="22.5" x14ac:dyDescent="0.3">
      <c r="A1" s="6" t="s">
        <v>75</v>
      </c>
    </row>
    <row r="3" spans="1:14" x14ac:dyDescent="0.25">
      <c r="A3" s="10" t="s">
        <v>1</v>
      </c>
      <c r="B3" s="42"/>
      <c r="C3" s="42"/>
      <c r="D3" s="42"/>
      <c r="E3" s="42"/>
      <c r="F3" s="42"/>
      <c r="G3" s="42"/>
      <c r="H3" s="42"/>
      <c r="I3" s="42"/>
      <c r="J3" s="42"/>
      <c r="K3" s="42"/>
      <c r="L3" s="42"/>
      <c r="M3" s="42"/>
      <c r="N3" s="42"/>
    </row>
    <row r="4" spans="1:14" ht="25.5" x14ac:dyDescent="0.25">
      <c r="A4" s="19" t="s">
        <v>58</v>
      </c>
      <c r="B4" s="55" t="s">
        <v>76</v>
      </c>
      <c r="C4" s="55" t="s">
        <v>59</v>
      </c>
      <c r="D4" s="55" t="s">
        <v>60</v>
      </c>
      <c r="E4" s="55" t="s">
        <v>77</v>
      </c>
      <c r="F4" s="55" t="s">
        <v>59</v>
      </c>
      <c r="G4" s="55" t="s">
        <v>61</v>
      </c>
      <c r="H4" s="55" t="s">
        <v>85</v>
      </c>
      <c r="I4" s="55" t="s">
        <v>59</v>
      </c>
      <c r="J4" s="55" t="s">
        <v>79</v>
      </c>
      <c r="K4" s="55" t="s">
        <v>84</v>
      </c>
      <c r="L4" s="55" t="s">
        <v>59</v>
      </c>
      <c r="M4" s="55" t="s">
        <v>80</v>
      </c>
      <c r="N4" s="55" t="s">
        <v>78</v>
      </c>
    </row>
    <row r="5" spans="1:14" x14ac:dyDescent="0.25">
      <c r="A5" s="8" t="s">
        <v>62</v>
      </c>
      <c r="B5" s="12">
        <v>0</v>
      </c>
      <c r="C5" s="75">
        <f>Kosten!B46</f>
        <v>2</v>
      </c>
      <c r="D5" s="76">
        <f>B5*C5</f>
        <v>0</v>
      </c>
      <c r="E5" s="12">
        <v>0</v>
      </c>
      <c r="F5" s="75">
        <f>Kosten!D46</f>
        <v>31</v>
      </c>
      <c r="G5" s="76">
        <f>E5*F5</f>
        <v>0</v>
      </c>
      <c r="H5" s="12">
        <v>0</v>
      </c>
      <c r="I5" s="75">
        <f>Kosten!F46</f>
        <v>2</v>
      </c>
      <c r="J5" s="76">
        <f>H5*I5</f>
        <v>0</v>
      </c>
      <c r="K5" s="12">
        <v>0</v>
      </c>
      <c r="L5" s="75">
        <f>Kosten!H46</f>
        <v>3</v>
      </c>
      <c r="M5" s="76">
        <f>K5*L5</f>
        <v>0</v>
      </c>
      <c r="N5" s="76">
        <f>D5+G5+J5+M5</f>
        <v>0</v>
      </c>
    </row>
    <row r="6" spans="1:14" x14ac:dyDescent="0.25">
      <c r="A6" s="8" t="s">
        <v>86</v>
      </c>
      <c r="B6" s="12">
        <v>0</v>
      </c>
      <c r="C6" s="75">
        <f>C5</f>
        <v>2</v>
      </c>
      <c r="D6" s="76">
        <f>B6*C6*84</f>
        <v>0</v>
      </c>
      <c r="E6" s="12">
        <v>0</v>
      </c>
      <c r="F6" s="75">
        <f>F5</f>
        <v>31</v>
      </c>
      <c r="G6" s="76">
        <f>E6*F6*84</f>
        <v>0</v>
      </c>
      <c r="H6" s="12">
        <v>0</v>
      </c>
      <c r="I6" s="75">
        <f>I5</f>
        <v>2</v>
      </c>
      <c r="J6" s="76">
        <f>H6*I6*84</f>
        <v>0</v>
      </c>
      <c r="K6" s="12">
        <v>0</v>
      </c>
      <c r="L6" s="75">
        <f>L5</f>
        <v>3</v>
      </c>
      <c r="M6" s="76">
        <f>K6*L6*84</f>
        <v>0</v>
      </c>
      <c r="N6" s="76">
        <f>D6+G6+J6+M6</f>
        <v>0</v>
      </c>
    </row>
    <row r="7" spans="1:14" x14ac:dyDescent="0.25">
      <c r="A7" s="8" t="s">
        <v>63</v>
      </c>
      <c r="B7" s="12">
        <v>0</v>
      </c>
      <c r="C7" s="75">
        <f>C5</f>
        <v>2</v>
      </c>
      <c r="D7" s="76">
        <f>B7*C7</f>
        <v>0</v>
      </c>
      <c r="E7" s="12">
        <v>0</v>
      </c>
      <c r="F7" s="75">
        <f>F5</f>
        <v>31</v>
      </c>
      <c r="G7" s="76">
        <f>E7*F7</f>
        <v>0</v>
      </c>
      <c r="H7" s="12">
        <v>0</v>
      </c>
      <c r="I7" s="75">
        <f>I5</f>
        <v>2</v>
      </c>
      <c r="J7" s="76">
        <f>H7*I7</f>
        <v>0</v>
      </c>
      <c r="K7" s="12">
        <v>0</v>
      </c>
      <c r="L7" s="75">
        <f>L5</f>
        <v>3</v>
      </c>
      <c r="M7" s="76">
        <f>K7*L7</f>
        <v>0</v>
      </c>
      <c r="N7" s="76">
        <f>D7+G7+J7+M7</f>
        <v>0</v>
      </c>
    </row>
    <row r="8" spans="1:14" x14ac:dyDescent="0.25">
      <c r="A8" s="77" t="s">
        <v>64</v>
      </c>
      <c r="B8" s="78" t="s">
        <v>59</v>
      </c>
      <c r="C8" s="79"/>
      <c r="D8" s="78"/>
      <c r="E8" s="78" t="s">
        <v>65</v>
      </c>
      <c r="F8" s="79"/>
      <c r="G8" s="78" t="s">
        <v>23</v>
      </c>
      <c r="H8" s="78"/>
      <c r="I8" s="79"/>
      <c r="J8" s="78"/>
      <c r="K8" s="78"/>
      <c r="L8" s="79"/>
      <c r="M8" s="78"/>
      <c r="N8" s="80" t="s">
        <v>87</v>
      </c>
    </row>
    <row r="9" spans="1:14" x14ac:dyDescent="0.25">
      <c r="A9" s="8" t="s">
        <v>66</v>
      </c>
      <c r="B9" s="88">
        <f>Kosten!B35</f>
        <v>3228000</v>
      </c>
      <c r="C9" s="75"/>
      <c r="D9" s="76"/>
      <c r="E9" s="81">
        <v>0</v>
      </c>
      <c r="F9" s="75"/>
      <c r="G9" s="76">
        <f>B9*E9</f>
        <v>0</v>
      </c>
      <c r="H9" s="75"/>
      <c r="I9" s="75"/>
      <c r="J9" s="76"/>
      <c r="K9" s="75"/>
      <c r="L9" s="75"/>
      <c r="M9" s="76"/>
      <c r="N9" s="76">
        <f>G9*7</f>
        <v>0</v>
      </c>
    </row>
    <row r="10" spans="1:14" x14ac:dyDescent="0.25">
      <c r="A10" s="8" t="s">
        <v>67</v>
      </c>
      <c r="B10" s="88">
        <f>Kosten!D35</f>
        <v>2288000</v>
      </c>
      <c r="C10" s="75"/>
      <c r="D10" s="76"/>
      <c r="E10" s="81">
        <v>0</v>
      </c>
      <c r="F10" s="75"/>
      <c r="G10" s="76">
        <f t="shared" ref="G10:G11" si="0">B10*E10</f>
        <v>0</v>
      </c>
      <c r="H10" s="75"/>
      <c r="I10" s="75"/>
      <c r="J10" s="76"/>
      <c r="K10" s="75"/>
      <c r="L10" s="75"/>
      <c r="M10" s="76"/>
      <c r="N10" s="76">
        <f t="shared" ref="N10:N11" si="1">G10*7</f>
        <v>0</v>
      </c>
    </row>
    <row r="11" spans="1:14" x14ac:dyDescent="0.25">
      <c r="A11" s="8" t="s">
        <v>68</v>
      </c>
      <c r="B11" s="88">
        <f>Kosten!F35</f>
        <v>275800</v>
      </c>
      <c r="C11" s="75"/>
      <c r="D11" s="76"/>
      <c r="E11" s="81">
        <v>0</v>
      </c>
      <c r="F11" s="75"/>
      <c r="G11" s="76">
        <f t="shared" si="0"/>
        <v>0</v>
      </c>
      <c r="H11" s="75"/>
      <c r="I11" s="75"/>
      <c r="J11" s="76"/>
      <c r="K11" s="75"/>
      <c r="L11" s="75"/>
      <c r="M11" s="76"/>
      <c r="N11" s="76">
        <f t="shared" si="1"/>
        <v>0</v>
      </c>
    </row>
    <row r="12" spans="1:14" x14ac:dyDescent="0.25">
      <c r="A12" s="82" t="s">
        <v>92</v>
      </c>
      <c r="B12" s="83"/>
      <c r="C12" s="83"/>
      <c r="D12" s="83"/>
      <c r="E12" s="83"/>
      <c r="F12" s="83"/>
      <c r="G12" s="83"/>
      <c r="H12" s="83"/>
      <c r="I12" s="83"/>
      <c r="J12" s="83"/>
      <c r="K12" s="83"/>
      <c r="L12" s="83"/>
      <c r="M12" s="83"/>
      <c r="N12" s="84">
        <f>SUM(N5:N11)</f>
        <v>0</v>
      </c>
    </row>
    <row r="15" spans="1:14" x14ac:dyDescent="0.25">
      <c r="A15" t="s">
        <v>69</v>
      </c>
    </row>
    <row r="16" spans="1:14" x14ac:dyDescent="0.25">
      <c r="A16" t="s">
        <v>70</v>
      </c>
    </row>
    <row r="17" spans="1:1" x14ac:dyDescent="0.25">
      <c r="A17" t="s">
        <v>71</v>
      </c>
    </row>
    <row r="18" spans="1:1" x14ac:dyDescent="0.25">
      <c r="A18" t="s">
        <v>72</v>
      </c>
    </row>
    <row r="19" spans="1:1" x14ac:dyDescent="0.25">
      <c r="A19" t="s">
        <v>73</v>
      </c>
    </row>
    <row r="21" spans="1:1" x14ac:dyDescent="0.25">
      <c r="A21" s="85" t="s">
        <v>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255DDD5E-FADA-46FE-BFF0-14770EACD731}"/>
</file>

<file path=customXml/itemProps2.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3.xml><?xml version="1.0" encoding="utf-8"?>
<ds:datastoreItem xmlns:ds="http://schemas.openxmlformats.org/officeDocument/2006/customXml" ds:itemID="{87C6A55B-ACC8-45F7-96FA-A943162CB0F8}">
  <ds:schemaRefs>
    <ds:schemaRef ds:uri="http://schemas.microsoft.com/office/infopath/2007/PartnerControls"/>
    <ds:schemaRef ds:uri="http://www.w3.org/XML/1998/namespace"/>
    <ds:schemaRef ds:uri="http://schemas.microsoft.com/office/2006/documentManagement/types"/>
    <ds:schemaRef ds:uri="http://purl.org/dc/terms/"/>
    <ds:schemaRef ds:uri="http://schemas.microsoft.com/office/2006/metadata/properties"/>
    <ds:schemaRef ds:uri="18bead68-6f48-47bc-80b4-b91b92cf2ee5"/>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Kosten</vt:lpstr>
      <vt:lpstr>Totaal</vt:lpstr>
      <vt:lpstr>Koop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dc:creator>
  <cp:keywords/>
  <dc:description/>
  <cp:lastModifiedBy>Ramon Nieuwenhuizen | Inkada Inkoop &amp; Advies</cp:lastModifiedBy>
  <cp:revision/>
  <dcterms:created xsi:type="dcterms:W3CDTF">2010-11-09T10:42:38Z</dcterms:created>
  <dcterms:modified xsi:type="dcterms:W3CDTF">2024-03-19T20:07:48Z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