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mconline.sharepoint.com/sites/DigitalePathologie/Gedeelde documenten/Inkoopdossier/2c. Aanbestedingssdocumenten (PVE)/Gepubliceerd/"/>
    </mc:Choice>
  </mc:AlternateContent>
  <xr:revisionPtr revIDLastSave="853" documentId="8_{A75CFCF1-DC6F-4C48-A625-C0E1417DBFCB}" xr6:coauthVersionLast="47" xr6:coauthVersionMax="47" xr10:uidLastSave="{ACDF47C8-5BEC-4C83-AF14-9BFA24A119BA}"/>
  <bookViews>
    <workbookView xWindow="0" yWindow="500" windowWidth="38380" windowHeight="23820" xr2:uid="{F7D01B6F-7E19-4DDF-8744-8ACB2D4D3B3F}"/>
  </bookViews>
  <sheets>
    <sheet name="Prijzenblad" sheetId="1" r:id="rId1"/>
  </sheets>
  <definedNames>
    <definedName name="_xlnm.Print_Area" localSheetId="0">Prijzenblad!$A$3:$F$41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E29" i="1" s="1"/>
  <c r="F29" i="1" s="1"/>
  <c r="C28" i="1"/>
  <c r="E28" i="1" s="1"/>
  <c r="F28" i="1" s="1"/>
  <c r="C61" i="1"/>
  <c r="E61" i="1" s="1"/>
  <c r="F61" i="1" s="1"/>
  <c r="C70" i="1"/>
  <c r="C67" i="1"/>
  <c r="C64" i="1"/>
  <c r="B64" i="1"/>
  <c r="B67" i="1"/>
  <c r="B70" i="1"/>
  <c r="E30" i="1"/>
  <c r="F30" i="1" s="1"/>
  <c r="E31" i="1"/>
  <c r="F31" i="1" s="1"/>
  <c r="E19" i="1"/>
  <c r="F19" i="1" s="1"/>
  <c r="E20" i="1"/>
  <c r="F20" i="1" s="1"/>
  <c r="E21" i="1"/>
  <c r="F21" i="1" s="1"/>
  <c r="E22" i="1"/>
  <c r="F22" i="1" s="1"/>
  <c r="E18" i="1"/>
  <c r="F18" i="1" s="1"/>
  <c r="E8" i="1"/>
  <c r="E9" i="1"/>
  <c r="F9" i="1" s="1"/>
  <c r="E10" i="1"/>
  <c r="F10" i="1" s="1"/>
  <c r="E11" i="1"/>
  <c r="F11" i="1" s="1"/>
  <c r="E12" i="1"/>
  <c r="F12" i="1" s="1"/>
  <c r="E13" i="1"/>
  <c r="F13" i="1" s="1"/>
  <c r="E27" i="1"/>
  <c r="F27" i="1" s="1"/>
  <c r="E35" i="1"/>
  <c r="F35" i="1" s="1"/>
  <c r="E36" i="1"/>
  <c r="F36" i="1" s="1"/>
  <c r="E37" i="1"/>
  <c r="F37" i="1" s="1"/>
  <c r="E40" i="1"/>
  <c r="F40" i="1" s="1"/>
  <c r="E41" i="1"/>
  <c r="F41" i="1" s="1"/>
  <c r="E42" i="1"/>
  <c r="F42" i="1" s="1"/>
  <c r="E70" i="1" l="1"/>
  <c r="F70" i="1" s="1"/>
  <c r="E67" i="1"/>
  <c r="F67" i="1" s="1"/>
  <c r="E64" i="1"/>
  <c r="F64" i="1" s="1"/>
  <c r="C65" i="1"/>
  <c r="E65" i="1" s="1"/>
  <c r="F65" i="1" s="1"/>
  <c r="C68" i="1"/>
  <c r="E68" i="1" s="1"/>
  <c r="F68" i="1" s="1"/>
  <c r="C58" i="1"/>
  <c r="E58" i="1" s="1"/>
  <c r="F58" i="1" s="1"/>
  <c r="C60" i="1"/>
  <c r="E60" i="1" s="1"/>
  <c r="F60" i="1" s="1"/>
  <c r="C63" i="1"/>
  <c r="E63" i="1" s="1"/>
  <c r="F63" i="1" s="1"/>
  <c r="C57" i="1"/>
  <c r="E57" i="1" s="1"/>
  <c r="F57" i="1" s="1"/>
  <c r="C66" i="1"/>
  <c r="E66" i="1" s="1"/>
  <c r="F66" i="1" s="1"/>
  <c r="C59" i="1"/>
  <c r="E59" i="1" s="1"/>
  <c r="F59" i="1" s="1"/>
  <c r="C69" i="1"/>
  <c r="E69" i="1" s="1"/>
  <c r="F69" i="1" s="1"/>
  <c r="C62" i="1"/>
  <c r="E62" i="1" s="1"/>
  <c r="F62" i="1" s="1"/>
  <c r="C47" i="1"/>
  <c r="C51" i="1"/>
  <c r="E51" i="1" s="1"/>
  <c r="F51" i="1" s="1"/>
  <c r="E47" i="1"/>
  <c r="F47" i="1" s="1"/>
  <c r="C48" i="1"/>
  <c r="E48" i="1" s="1"/>
  <c r="F48" i="1" s="1"/>
  <c r="C49" i="1"/>
  <c r="E49" i="1" s="1"/>
  <c r="F49" i="1" s="1"/>
  <c r="C50" i="1"/>
  <c r="E50" i="1" s="1"/>
  <c r="F50" i="1" s="1"/>
  <c r="F23" i="1"/>
  <c r="E23" i="1"/>
  <c r="F8" i="1"/>
  <c r="F14" i="1" s="1"/>
  <c r="E14" i="1"/>
  <c r="C46" i="1" l="1"/>
  <c r="C56" i="1"/>
  <c r="E46" i="1"/>
  <c r="E52" i="1" s="1"/>
  <c r="E56" i="1"/>
  <c r="E71" i="1" s="1"/>
  <c r="E74" i="1" l="1"/>
  <c r="E75" i="1" s="1"/>
  <c r="F46" i="1"/>
  <c r="F52" i="1" s="1"/>
  <c r="F56" i="1"/>
  <c r="F71" i="1" s="1"/>
  <c r="F74" i="1" s="1"/>
</calcChain>
</file>

<file path=xl/sharedStrings.xml><?xml version="1.0" encoding="utf-8"?>
<sst xmlns="http://schemas.openxmlformats.org/spreadsheetml/2006/main" count="57" uniqueCount="49">
  <si>
    <t>Omschrijving</t>
  </si>
  <si>
    <t>Aantal</t>
  </si>
  <si>
    <t>Prijs ex. BTW</t>
  </si>
  <si>
    <t>BTW</t>
  </si>
  <si>
    <t>Bedrag totaal ex btw</t>
  </si>
  <si>
    <t>Bedrag totaal incl btw</t>
  </si>
  <si>
    <t>1. Eenmalige kosten voor Alrijne + LUMC pathologie lab</t>
  </si>
  <si>
    <t>Totaal eenmalige kosten Alrijne + LUMC</t>
  </si>
  <si>
    <t xml:space="preserve">2. Eenmalige kosten voor ieder volgend aansluitend lab. </t>
  </si>
  <si>
    <t xml:space="preserve">3. Periodieke kosten </t>
  </si>
  <si>
    <t>Staffeltrede 1: Prijs per ingestuurde coupe bij totaal # ingestuurde coupes in IMS minder dan 349.999 per jaar</t>
  </si>
  <si>
    <t>prijs per training voor minimaal 4 deelnemers.</t>
  </si>
  <si>
    <t>Beheer applicatie training</t>
  </si>
  <si>
    <t>Gebruikerstraining</t>
  </si>
  <si>
    <t>[aan te vullen door aanbieder]</t>
  </si>
  <si>
    <t>TCO berekening Alrijne</t>
  </si>
  <si>
    <t xml:space="preserve">Totaal TCO Alrijne voor 5 jaar o.b.v. beschreven voorwaarden </t>
  </si>
  <si>
    <t>TCO berekening LUMC</t>
  </si>
  <si>
    <t>Totaal TCO LUMC voor 5 jaar o.b.v. beschreven voorwaarden</t>
  </si>
  <si>
    <t>Jaar 1 implementatie</t>
  </si>
  <si>
    <t>4. Trainingen (optioneel af te nemen)</t>
  </si>
  <si>
    <t>5. Overige mogelijkheden (optioneel af te nemen)</t>
  </si>
  <si>
    <t>Additioneel: Prijs per ingestuurde coupe voor uitbreiding opslag tot en met 365 dagen (Tier 2 / long term storage)</t>
  </si>
  <si>
    <t>Jaar 2 archief (productie Jaar 1)</t>
  </si>
  <si>
    <t>Jaar 3 archief (productie jaar 1+2)</t>
  </si>
  <si>
    <t>Jaar 4 archief (productie jaar 1+2+3)</t>
  </si>
  <si>
    <t>Jaar 5 archief (productie jaar 1+2+3+4)</t>
  </si>
  <si>
    <t>Staffeltrede 2 = 96% van trede 1: Prijs per ingestuurde coupe bij totaal # ingestuurde coupes in IMS tussen 350.000 - 499.999 per jaar</t>
  </si>
  <si>
    <t>Staffeltrede 3 = 93% van trede 1: Prijs per ingestuurde coupe bij totaal # ingestuurde coupes in IMS meer dan 500.000 per jaar</t>
  </si>
  <si>
    <t>Additioneel: Prijs per coupe per jaar voor coupe in archief opslag tot einde looptijd contract (Tier 3 / archive)</t>
  </si>
  <si>
    <r>
      <t xml:space="preserve">Specificeer </t>
    </r>
    <r>
      <rPr>
        <u/>
        <sz val="9"/>
        <color theme="0"/>
        <rFont val="Segoe UI"/>
        <family val="2"/>
      </rPr>
      <t>alle</t>
    </r>
    <r>
      <rPr>
        <sz val="9"/>
        <color theme="0"/>
        <rFont val="Segoe UI"/>
        <family val="2"/>
      </rPr>
      <t xml:space="preserve"> eenmalige kosten benodigd voor een werkend IMS.
Hiertoe behoren alle kosten tot aan de acceptatie; inclusief de inrichting van de software, dataopslag, aansluiting van de pathologie labs en alle scanners van Alrijne en LUMC.</t>
    </r>
  </si>
  <si>
    <t>Totaal eenmalige kosten voor ieder volgend aansluitend lab (Max 40% van regel 12)</t>
  </si>
  <si>
    <t>Hierbij worden de prijzen gebruikt zoals in item 1en 3 is gedefinieerd.
Voor de TCO berekening kan men uitgaan van de volgende voorwaarden:
- Totaal eenmalige kosten uit item 1 wordt in deze TCO voor 50% meegeteld in Jaar 1;
- Productie van 150.000 coupes per jaar voor Alrijne;
- Er wordt geen gebruik gemaakt van additionele opslag (Tier 2 en Tier 3).</t>
  </si>
  <si>
    <t>Hierbij worden de prijzen gebruikt zoals in item 1 en 3 is gedefinieerd.
Voor de TCO berekening kan men uitgaan van de volgende voorwaarden:
- Totaal eenmalige kosten uit item 1 wordt in deze TCO voor 50% meegeteld in Jaar 1;
- Productie van 180.000 coupes per jaar voor LUMC;
- Inclusief uitbreiding opslag naar 365 dagen (Tier 2 / Long Term storage);
- Inclusief uitbreiding opslag naar Tier 3 / Archive voor alle coupes</t>
  </si>
  <si>
    <t>Totale Inschrijfprijs (Alrijne en LUMC)</t>
  </si>
  <si>
    <t>Jaar 1 opslag Tier 2</t>
  </si>
  <si>
    <t>Jaar 2 opslag Tier 2</t>
  </si>
  <si>
    <t>Jaar 1 software, hosting en opslag Tier 1</t>
  </si>
  <si>
    <t>Jaar 3 opslag Tier 2</t>
  </si>
  <si>
    <t>Jaar 4 opslag Tier 2</t>
  </si>
  <si>
    <t>Jaar 5 opslag Tier 2</t>
  </si>
  <si>
    <t>Jaar 2 software, hosting en opslag Tier 1</t>
  </si>
  <si>
    <t>Jaar 3 software, hosting en opslag Tier 1</t>
  </si>
  <si>
    <t>Jaar 4 software, hosting en opslag Tier 1</t>
  </si>
  <si>
    <t>Jaar 5 software, hosting en opslag Tier 1</t>
  </si>
  <si>
    <r>
      <rPr>
        <sz val="9"/>
        <color rgb="FFFFFFFF"/>
        <rFont val="Segoe UI"/>
      </rPr>
      <t xml:space="preserve">Specificeer </t>
    </r>
    <r>
      <rPr>
        <u/>
        <sz val="9"/>
        <color rgb="FFFFFFFF"/>
        <rFont val="Segoe UI"/>
      </rPr>
      <t>alle</t>
    </r>
    <r>
      <rPr>
        <sz val="9"/>
        <color rgb="FFFFFFFF"/>
        <rFont val="Segoe UI"/>
      </rPr>
      <t xml:space="preserve"> eenmalige kosten benodigd om een extra lab aan te laten sluiten op het IMS uit item 1.
Hiertoe behoren alle kosten tot aan acceptatie van het aangesloten lab; inclusief de inrichting/aanpassing van de software, dataopslag, aansluiting van het extra pathologie lab en scanners.
Deze kosten mogen niet meer bedragen dan 40% van de totale eenmalige kosten voor Alrijne + LUMC pathologie lab.</t>
    </r>
  </si>
  <si>
    <t>Uw puntenscore op prijs is</t>
  </si>
  <si>
    <t>Inschrijver verrekent alle periodieke kosten voor hosting en dataopslag terug naar één prijs per ingestuurde coupe. Hierbij worden de volgende randvoorwaarden aangehouden:
- Aantal gelijktijdige gebruikers per aangesloten lab is minimaal 25.
- één coupe is gemiddeld 1 GigaByte.
- Iedere coupe is minimaal 90 dagen lang beschikbaar (Tier 1 / short term storage)</t>
  </si>
  <si>
    <t>U hoeft op dit prijzenblad alleen de lichtgeel gekleurde cellen in te vullen. Uw resultaat wordt automatisch berekend en kunt u zien onderaan de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</si>
</sst>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 &quot;€&quot;\ * #,##0.00_ ;_ &quot;€&quot;\ * \-#,##0.00_ ;_ &quot;€&quot;\ * &quot;-&quot;??_ ;_ @_ "/>
    <numFmt numFmtId="166" formatCode="#,##0.0"/>
    <numFmt numFmtId="167" formatCode="#,##0.00_ ;\-#,##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name val="Segoe UI"/>
      <family val="2"/>
    </font>
    <font>
      <sz val="9"/>
      <color theme="0"/>
      <name val="Segoe UI"/>
      <family val="2"/>
    </font>
    <font>
      <b/>
      <sz val="11"/>
      <color theme="0"/>
      <name val="Segoe UI"/>
      <family val="2"/>
    </font>
    <font>
      <i/>
      <sz val="1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u/>
      <sz val="9"/>
      <color theme="0"/>
      <name val="Segoe UI"/>
      <family val="2"/>
    </font>
    <font>
      <i/>
      <sz val="11"/>
      <color theme="1"/>
      <name val="Segoe UI"/>
      <family val="2"/>
    </font>
    <font>
      <sz val="9"/>
      <color rgb="FFFFFFFF"/>
      <name val="Segoe UI"/>
    </font>
    <font>
      <u/>
      <sz val="9"/>
      <color rgb="FFFFFFFF"/>
      <name val="Segoe UI"/>
    </font>
    <font>
      <sz val="9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</cellStyleXfs>
  <cellXfs count="113">
    <xf numFmtId="0" fontId="0" fillId="0" borderId="0" xfId="0"/>
    <xf numFmtId="165" fontId="7" fillId="5" borderId="1" xfId="1" applyFont="1" applyFill="1" applyBorder="1" applyAlignment="1" applyProtection="1">
      <alignment horizontal="center"/>
      <protection locked="0"/>
    </xf>
    <xf numFmtId="165" fontId="7" fillId="5" borderId="14" xfId="1" applyFont="1" applyFill="1" applyBorder="1" applyAlignment="1" applyProtection="1">
      <alignment horizontal="center"/>
      <protection locked="0"/>
    </xf>
    <xf numFmtId="165" fontId="7" fillId="5" borderId="1" xfId="1" applyFont="1" applyFill="1" applyBorder="1" applyAlignment="1" applyProtection="1">
      <alignment horizontal="center" vertical="center"/>
      <protection locked="0"/>
    </xf>
    <xf numFmtId="165" fontId="7" fillId="5" borderId="14" xfId="1" applyFont="1" applyFill="1" applyBorder="1" applyAlignment="1" applyProtection="1">
      <alignment horizontal="center" vertical="center"/>
      <protection locked="0"/>
    </xf>
    <xf numFmtId="165" fontId="7" fillId="5" borderId="11" xfId="1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left" wrapText="1"/>
      <protection locked="0"/>
    </xf>
    <xf numFmtId="166" fontId="7" fillId="5" borderId="1" xfId="0" applyNumberFormat="1" applyFont="1" applyFill="1" applyBorder="1" applyAlignment="1" applyProtection="1">
      <alignment wrapText="1"/>
      <protection locked="0"/>
    </xf>
    <xf numFmtId="0" fontId="10" fillId="5" borderId="13" xfId="0" applyFont="1" applyFill="1" applyBorder="1" applyAlignment="1" applyProtection="1">
      <alignment horizontal="left" wrapText="1"/>
      <protection locked="0"/>
    </xf>
    <xf numFmtId="166" fontId="7" fillId="5" borderId="12" xfId="0" applyNumberFormat="1" applyFont="1" applyFill="1" applyBorder="1" applyAlignment="1" applyProtection="1">
      <alignment wrapText="1"/>
      <protection locked="0"/>
    </xf>
    <xf numFmtId="0" fontId="10" fillId="5" borderId="3" xfId="0" applyFont="1" applyFill="1" applyBorder="1" applyAlignment="1" applyProtection="1">
      <alignment horizontal="left" wrapText="1"/>
      <protection locked="0"/>
    </xf>
    <xf numFmtId="0" fontId="10" fillId="5" borderId="2" xfId="0" applyFont="1" applyFill="1" applyBorder="1" applyAlignment="1" applyProtection="1">
      <alignment horizontal="left" wrapText="1"/>
      <protection locked="0"/>
    </xf>
    <xf numFmtId="0" fontId="14" fillId="5" borderId="4" xfId="0" applyFont="1" applyFill="1" applyBorder="1" applyAlignment="1" applyProtection="1">
      <alignment horizontal="left" wrapText="1"/>
      <protection locked="0"/>
    </xf>
    <xf numFmtId="166" fontId="5" fillId="5" borderId="1" xfId="0" applyNumberFormat="1" applyFont="1" applyFill="1" applyBorder="1" applyAlignment="1" applyProtection="1">
      <alignment vertical="top" wrapText="1"/>
      <protection locked="0"/>
    </xf>
    <xf numFmtId="0" fontId="14" fillId="5" borderId="3" xfId="0" applyFont="1" applyFill="1" applyBorder="1" applyAlignment="1" applyProtection="1">
      <alignment horizontal="left" wrapText="1"/>
      <protection locked="0"/>
    </xf>
    <xf numFmtId="166" fontId="5" fillId="5" borderId="16" xfId="0" applyNumberFormat="1" applyFont="1" applyFill="1" applyBorder="1" applyAlignment="1" applyProtection="1">
      <alignment vertical="top" wrapText="1"/>
      <protection locked="0"/>
    </xf>
    <xf numFmtId="0" fontId="5" fillId="5" borderId="3" xfId="0" applyFont="1" applyFill="1" applyBorder="1" applyAlignment="1" applyProtection="1">
      <alignment horizontal="left" wrapText="1"/>
      <protection locked="0"/>
    </xf>
    <xf numFmtId="0" fontId="7" fillId="5" borderId="13" xfId="0" applyFont="1" applyFill="1" applyBorder="1" applyProtection="1">
      <protection locked="0"/>
    </xf>
    <xf numFmtId="166" fontId="5" fillId="5" borderId="12" xfId="0" applyNumberFormat="1" applyFont="1" applyFill="1" applyBorder="1" applyAlignment="1" applyProtection="1">
      <alignment vertical="top" wrapText="1"/>
      <protection locked="0"/>
    </xf>
    <xf numFmtId="0" fontId="5" fillId="5" borderId="13" xfId="0" applyFont="1" applyFill="1" applyBorder="1" applyAlignment="1" applyProtection="1">
      <alignment horizontal="left" wrapText="1"/>
      <protection locked="0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wrapText="1"/>
    </xf>
    <xf numFmtId="166" fontId="3" fillId="2" borderId="0" xfId="0" applyNumberFormat="1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11" fillId="5" borderId="0" xfId="4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</xf>
    <xf numFmtId="166" fontId="3" fillId="2" borderId="0" xfId="0" applyNumberFormat="1" applyFont="1" applyFill="1" applyProtection="1"/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9" fillId="3" borderId="16" xfId="4" applyFont="1" applyFill="1" applyBorder="1" applyAlignment="1" applyProtection="1">
      <alignment vertical="center" wrapText="1"/>
    </xf>
    <xf numFmtId="166" fontId="9" fillId="3" borderId="16" xfId="4" applyNumberFormat="1" applyFont="1" applyFill="1" applyBorder="1" applyAlignment="1" applyProtection="1">
      <alignment horizontal="center" vertical="center"/>
    </xf>
    <xf numFmtId="165" fontId="9" fillId="3" borderId="16" xfId="3" applyNumberFormat="1" applyFont="1" applyFill="1" applyBorder="1" applyAlignment="1" applyProtection="1">
      <alignment horizontal="center" vertical="center" wrapText="1"/>
    </xf>
    <xf numFmtId="0" fontId="9" fillId="3" borderId="16" xfId="3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wrapText="1"/>
    </xf>
    <xf numFmtId="166" fontId="5" fillId="2" borderId="0" xfId="0" applyNumberFormat="1" applyFont="1" applyFill="1" applyAlignment="1" applyProtection="1">
      <alignment wrapText="1"/>
    </xf>
    <xf numFmtId="165" fontId="5" fillId="2" borderId="0" xfId="0" applyNumberFormat="1" applyFont="1" applyFill="1" applyAlignment="1" applyProtection="1">
      <alignment horizontal="center"/>
    </xf>
    <xf numFmtId="9" fontId="7" fillId="2" borderId="0" xfId="2" applyFont="1" applyFill="1" applyProtection="1"/>
    <xf numFmtId="9" fontId="7" fillId="2" borderId="0" xfId="2" applyFont="1" applyFill="1" applyAlignment="1" applyProtection="1">
      <alignment horizontal="center"/>
    </xf>
    <xf numFmtId="0" fontId="9" fillId="4" borderId="8" xfId="3" applyFont="1" applyFill="1" applyBorder="1" applyAlignment="1" applyProtection="1">
      <alignment horizontal="left" vertical="top" wrapText="1"/>
    </xf>
    <xf numFmtId="0" fontId="9" fillId="4" borderId="7" xfId="3" applyFont="1" applyFill="1" applyBorder="1" applyAlignment="1" applyProtection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</xf>
    <xf numFmtId="0" fontId="8" fillId="4" borderId="5" xfId="0" applyFont="1" applyFill="1" applyBorder="1" applyAlignment="1" applyProtection="1">
      <alignment horizontal="left" vertical="top" wrapText="1"/>
    </xf>
    <xf numFmtId="9" fontId="7" fillId="0" borderId="1" xfId="2" applyFont="1" applyBorder="1" applyProtection="1"/>
    <xf numFmtId="164" fontId="7" fillId="0" borderId="1" xfId="1" applyNumberFormat="1" applyFont="1" applyBorder="1" applyAlignment="1" applyProtection="1">
      <alignment horizontal="center"/>
    </xf>
    <xf numFmtId="9" fontId="7" fillId="0" borderId="14" xfId="2" applyFont="1" applyBorder="1" applyProtection="1"/>
    <xf numFmtId="164" fontId="7" fillId="0" borderId="14" xfId="1" applyNumberFormat="1" applyFont="1" applyBorder="1" applyAlignment="1" applyProtection="1">
      <alignment horizontal="center"/>
    </xf>
    <xf numFmtId="0" fontId="11" fillId="2" borderId="17" xfId="0" applyFont="1" applyFill="1" applyBorder="1" applyProtection="1"/>
    <xf numFmtId="166" fontId="12" fillId="2" borderId="18" xfId="0" applyNumberFormat="1" applyFont="1" applyFill="1" applyBorder="1" applyAlignment="1" applyProtection="1">
      <alignment vertical="top" wrapText="1"/>
    </xf>
    <xf numFmtId="165" fontId="11" fillId="0" borderId="18" xfId="1" applyFont="1" applyBorder="1" applyAlignment="1" applyProtection="1">
      <alignment horizontal="center"/>
    </xf>
    <xf numFmtId="9" fontId="11" fillId="0" borderId="18" xfId="2" applyFont="1" applyBorder="1" applyProtection="1"/>
    <xf numFmtId="164" fontId="11" fillId="0" borderId="18" xfId="1" applyNumberFormat="1" applyFont="1" applyBorder="1" applyAlignment="1" applyProtection="1">
      <alignment horizontal="center"/>
    </xf>
    <xf numFmtId="0" fontId="7" fillId="2" borderId="0" xfId="0" applyFont="1" applyFill="1" applyProtection="1"/>
    <xf numFmtId="166" fontId="5" fillId="2" borderId="0" xfId="0" applyNumberFormat="1" applyFont="1" applyFill="1" applyAlignment="1" applyProtection="1">
      <alignment vertical="top" wrapText="1"/>
    </xf>
    <xf numFmtId="165" fontId="7" fillId="2" borderId="0" xfId="1" applyFont="1" applyFill="1" applyBorder="1" applyAlignment="1" applyProtection="1">
      <alignment horizontal="center"/>
    </xf>
    <xf numFmtId="9" fontId="7" fillId="2" borderId="0" xfId="2" applyFont="1" applyFill="1" applyBorder="1" applyProtection="1"/>
    <xf numFmtId="164" fontId="7" fillId="2" borderId="0" xfId="1" applyNumberFormat="1" applyFont="1" applyFill="1" applyBorder="1" applyAlignment="1" applyProtection="1">
      <alignment horizontal="center"/>
    </xf>
    <xf numFmtId="0" fontId="17" fillId="4" borderId="6" xfId="0" applyFont="1" applyFill="1" applyBorder="1" applyAlignment="1" applyProtection="1">
      <alignment horizontal="left" vertical="top" wrapText="1"/>
    </xf>
    <xf numFmtId="166" fontId="12" fillId="0" borderId="18" xfId="0" applyNumberFormat="1" applyFont="1" applyBorder="1" applyAlignment="1" applyProtection="1">
      <alignment vertical="top" wrapText="1"/>
    </xf>
    <xf numFmtId="0" fontId="5" fillId="0" borderId="15" xfId="0" applyFont="1" applyBorder="1" applyAlignment="1" applyProtection="1">
      <alignment horizontal="left" wrapText="1"/>
    </xf>
    <xf numFmtId="166" fontId="5" fillId="0" borderId="0" xfId="0" applyNumberFormat="1" applyFont="1" applyAlignment="1" applyProtection="1">
      <alignment vertical="top" wrapText="1"/>
    </xf>
    <xf numFmtId="0" fontId="8" fillId="4" borderId="6" xfId="3" applyFont="1" applyFill="1" applyBorder="1" applyAlignment="1" applyProtection="1">
      <alignment horizontal="left" vertical="top" wrapText="1"/>
    </xf>
    <xf numFmtId="0" fontId="8" fillId="4" borderId="5" xfId="3" applyFont="1" applyFill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9" fontId="7" fillId="0" borderId="1" xfId="2" applyFont="1" applyBorder="1" applyAlignment="1" applyProtection="1">
      <alignment vertical="center"/>
    </xf>
    <xf numFmtId="164" fontId="7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0" borderId="3" xfId="0" applyFont="1" applyBorder="1" applyAlignment="1" applyProtection="1">
      <alignment horizontal="left" vertical="center" wrapText="1"/>
    </xf>
    <xf numFmtId="165" fontId="7" fillId="0" borderId="1" xfId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center" wrapText="1"/>
    </xf>
    <xf numFmtId="4" fontId="5" fillId="0" borderId="14" xfId="0" applyNumberFormat="1" applyFont="1" applyBorder="1" applyAlignment="1" applyProtection="1">
      <alignment vertical="center" wrapText="1"/>
    </xf>
    <xf numFmtId="9" fontId="7" fillId="0" borderId="14" xfId="2" applyFont="1" applyBorder="1" applyAlignment="1" applyProtection="1">
      <alignment vertical="center"/>
    </xf>
    <xf numFmtId="164" fontId="7" fillId="0" borderId="14" xfId="1" applyNumberFormat="1" applyFont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4" fontId="5" fillId="0" borderId="11" xfId="0" applyNumberFormat="1" applyFont="1" applyBorder="1" applyAlignment="1" applyProtection="1">
      <alignment vertical="center" wrapText="1"/>
    </xf>
    <xf numFmtId="9" fontId="7" fillId="0" borderId="11" xfId="2" applyFont="1" applyBorder="1" applyAlignment="1" applyProtection="1">
      <alignment vertical="center"/>
    </xf>
    <xf numFmtId="164" fontId="7" fillId="0" borderId="11" xfId="1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wrapText="1"/>
    </xf>
    <xf numFmtId="166" fontId="5" fillId="0" borderId="0" xfId="0" applyNumberFormat="1" applyFont="1" applyAlignment="1" applyProtection="1">
      <alignment wrapText="1"/>
    </xf>
    <xf numFmtId="165" fontId="7" fillId="0" borderId="0" xfId="1" applyFont="1" applyBorder="1" applyAlignment="1" applyProtection="1">
      <alignment horizontal="center"/>
    </xf>
    <xf numFmtId="9" fontId="7" fillId="0" borderId="0" xfId="2" applyFont="1" applyBorder="1" applyProtection="1"/>
    <xf numFmtId="164" fontId="7" fillId="0" borderId="0" xfId="1" applyNumberFormat="1" applyFont="1" applyBorder="1" applyAlignment="1" applyProtection="1">
      <alignment horizontal="center"/>
    </xf>
    <xf numFmtId="166" fontId="5" fillId="2" borderId="0" xfId="0" applyNumberFormat="1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9" fillId="4" borderId="10" xfId="3" applyFont="1" applyFill="1" applyBorder="1" applyAlignment="1" applyProtection="1">
      <alignment horizontal="left" vertical="top" wrapText="1"/>
    </xf>
    <xf numFmtId="0" fontId="9" fillId="4" borderId="9" xfId="3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wrapText="1"/>
    </xf>
    <xf numFmtId="166" fontId="4" fillId="2" borderId="0" xfId="0" applyNumberFormat="1" applyFont="1" applyFill="1" applyProtection="1"/>
    <xf numFmtId="165" fontId="4" fillId="2" borderId="0" xfId="0" applyNumberFormat="1" applyFont="1" applyFill="1" applyAlignment="1" applyProtection="1">
      <alignment horizontal="center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9" fillId="3" borderId="8" xfId="3" applyFont="1" applyFill="1" applyBorder="1" applyAlignment="1" applyProtection="1">
      <alignment horizontal="left" vertical="top" wrapText="1"/>
    </xf>
    <xf numFmtId="0" fontId="9" fillId="3" borderId="7" xfId="3" applyFont="1" applyFill="1" applyBorder="1" applyAlignment="1" applyProtection="1">
      <alignment horizontal="left" vertical="top" wrapText="1"/>
    </xf>
    <xf numFmtId="0" fontId="8" fillId="3" borderId="6" xfId="3" applyFont="1" applyFill="1" applyBorder="1" applyAlignment="1" applyProtection="1">
      <alignment horizontal="left" vertical="top" wrapText="1"/>
    </xf>
    <xf numFmtId="0" fontId="8" fillId="3" borderId="5" xfId="3" applyFont="1" applyFill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wrapText="1"/>
    </xf>
    <xf numFmtId="166" fontId="5" fillId="0" borderId="1" xfId="0" applyNumberFormat="1" applyFont="1" applyBorder="1" applyAlignment="1" applyProtection="1">
      <alignment vertical="top" wrapText="1"/>
    </xf>
    <xf numFmtId="165" fontId="7" fillId="0" borderId="1" xfId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left" wrapText="1"/>
    </xf>
    <xf numFmtId="0" fontId="11" fillId="2" borderId="17" xfId="0" applyFont="1" applyFill="1" applyBorder="1" applyAlignment="1" applyProtection="1">
      <alignment wrapText="1"/>
    </xf>
    <xf numFmtId="166" fontId="11" fillId="2" borderId="18" xfId="0" applyNumberFormat="1" applyFont="1" applyFill="1" applyBorder="1" applyProtection="1"/>
    <xf numFmtId="165" fontId="11" fillId="2" borderId="18" xfId="0" applyNumberFormat="1" applyFont="1" applyFill="1" applyBorder="1" applyAlignment="1" applyProtection="1">
      <alignment horizontal="center"/>
    </xf>
    <xf numFmtId="0" fontId="11" fillId="2" borderId="18" xfId="0" applyFont="1" applyFill="1" applyBorder="1" applyProtection="1"/>
    <xf numFmtId="167" fontId="11" fillId="2" borderId="18" xfId="0" applyNumberFormat="1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left" wrapText="1"/>
      <protection locked="0"/>
    </xf>
    <xf numFmtId="166" fontId="5" fillId="5" borderId="11" xfId="0" applyNumberFormat="1" applyFont="1" applyFill="1" applyBorder="1" applyProtection="1">
      <protection locked="0"/>
    </xf>
    <xf numFmtId="166" fontId="11" fillId="0" borderId="0" xfId="4" applyNumberFormat="1" applyFont="1" applyFill="1" applyBorder="1" applyAlignment="1" applyProtection="1">
      <alignment horizontal="center" vertical="center"/>
    </xf>
    <xf numFmtId="165" fontId="11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 wrapText="1"/>
    </xf>
  </cellXfs>
  <cellStyles count="6">
    <cellStyle name="Currency 2" xfId="1" xr:uid="{6073350C-D247-4493-AF30-C8CEB7309728}"/>
    <cellStyle name="Percent 2" xfId="2" xr:uid="{4ADDE2B3-2EA8-440A-9904-FF65E0CFDF05}"/>
    <cellStyle name="Standaard" xfId="0" builtinId="0"/>
    <cellStyle name="Standaard 2" xfId="5" xr:uid="{9E88649D-C2E7-4321-BB3C-0FACF95D65AF}"/>
    <cellStyle name="Standaard 2 2 2" xfId="4" xr:uid="{FADC4F27-4859-4BAD-B164-E0D521C7E2BD}"/>
    <cellStyle name="Standaard 2 4" xfId="3" xr:uid="{4CBEAD3F-57D1-4894-ACB1-D4393FB39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9586-93BD-48D7-985E-B42E83A5B347}">
  <sheetPr>
    <pageSetUpPr fitToPage="1"/>
  </sheetPr>
  <dimension ref="A1:F75"/>
  <sheetViews>
    <sheetView tabSelected="1" zoomScale="115" zoomScaleNormal="115" workbookViewId="0">
      <pane ySplit="4" topLeftCell="A5" activePane="bottomLeft" state="frozen"/>
      <selection pane="bottomLeft" activeCell="A30" sqref="A30:A31"/>
    </sheetView>
  </sheetViews>
  <sheetFormatPr baseColWidth="10" defaultColWidth="9.1640625" defaultRowHeight="14" x14ac:dyDescent="0.2"/>
  <cols>
    <col min="1" max="1" width="129.5" style="27" customWidth="1"/>
    <col min="2" max="2" width="11.1640625" style="28" customWidth="1"/>
    <col min="3" max="3" width="15" style="29" customWidth="1"/>
    <col min="4" max="4" width="9.1640625" style="30"/>
    <col min="5" max="5" width="17.5" style="31" customWidth="1"/>
    <col min="6" max="6" width="18.83203125" style="31" customWidth="1"/>
    <col min="7" max="16384" width="9.1640625" style="30"/>
  </cols>
  <sheetData>
    <row r="1" spans="1:6" s="24" customFormat="1" x14ac:dyDescent="0.2">
      <c r="A1" s="21"/>
      <c r="B1" s="22"/>
      <c r="C1" s="23"/>
      <c r="E1" s="25"/>
      <c r="F1" s="25"/>
    </row>
    <row r="2" spans="1:6" s="24" customFormat="1" ht="34" x14ac:dyDescent="0.2">
      <c r="A2" s="26" t="s">
        <v>48</v>
      </c>
      <c r="B2" s="110"/>
      <c r="C2" s="111"/>
      <c r="D2" s="112"/>
      <c r="E2" s="112"/>
      <c r="F2" s="112"/>
    </row>
    <row r="3" spans="1:6" ht="12" customHeight="1" x14ac:dyDescent="0.2"/>
    <row r="4" spans="1:6" ht="34" x14ac:dyDescent="0.2">
      <c r="A4" s="32" t="s">
        <v>0</v>
      </c>
      <c r="B4" s="33" t="s">
        <v>1</v>
      </c>
      <c r="C4" s="34" t="s">
        <v>2</v>
      </c>
      <c r="D4" s="35" t="s">
        <v>3</v>
      </c>
      <c r="E4" s="35" t="s">
        <v>4</v>
      </c>
      <c r="F4" s="35" t="s">
        <v>5</v>
      </c>
    </row>
    <row r="5" spans="1:6" ht="16" x14ac:dyDescent="0.25">
      <c r="A5" s="36"/>
      <c r="B5" s="37"/>
      <c r="C5" s="38"/>
      <c r="D5" s="39"/>
      <c r="E5" s="40"/>
      <c r="F5" s="40"/>
    </row>
    <row r="6" spans="1:6" ht="16" x14ac:dyDescent="0.2">
      <c r="A6" s="41" t="s">
        <v>6</v>
      </c>
      <c r="B6" s="42"/>
      <c r="C6" s="42"/>
      <c r="D6" s="42"/>
      <c r="E6" s="42"/>
      <c r="F6" s="42"/>
    </row>
    <row r="7" spans="1:6" ht="32.25" customHeight="1" x14ac:dyDescent="0.2">
      <c r="A7" s="43" t="s">
        <v>30</v>
      </c>
      <c r="B7" s="44"/>
      <c r="C7" s="44"/>
      <c r="D7" s="44"/>
      <c r="E7" s="44"/>
      <c r="F7" s="44"/>
    </row>
    <row r="8" spans="1:6" ht="16" x14ac:dyDescent="0.25">
      <c r="A8" s="12"/>
      <c r="B8" s="13"/>
      <c r="C8" s="1">
        <v>0</v>
      </c>
      <c r="D8" s="45">
        <v>0.21</v>
      </c>
      <c r="E8" s="46">
        <f t="shared" ref="E8:E13" si="0">B8*C8</f>
        <v>0</v>
      </c>
      <c r="F8" s="46">
        <f t="shared" ref="F8:F13" si="1">E8+(D8*E8)</f>
        <v>0</v>
      </c>
    </row>
    <row r="9" spans="1:6" ht="16" x14ac:dyDescent="0.25">
      <c r="A9" s="14"/>
      <c r="B9" s="15"/>
      <c r="C9" s="1">
        <v>0</v>
      </c>
      <c r="D9" s="45">
        <v>0.21</v>
      </c>
      <c r="E9" s="46">
        <f t="shared" si="0"/>
        <v>0</v>
      </c>
      <c r="F9" s="46">
        <f t="shared" si="1"/>
        <v>0</v>
      </c>
    </row>
    <row r="10" spans="1:6" ht="16" x14ac:dyDescent="0.25">
      <c r="A10" s="14"/>
      <c r="B10" s="15"/>
      <c r="C10" s="1">
        <v>0</v>
      </c>
      <c r="D10" s="45">
        <v>0.21</v>
      </c>
      <c r="E10" s="46">
        <f t="shared" si="0"/>
        <v>0</v>
      </c>
      <c r="F10" s="46">
        <f t="shared" si="1"/>
        <v>0</v>
      </c>
    </row>
    <row r="11" spans="1:6" ht="16" x14ac:dyDescent="0.25">
      <c r="A11" s="16"/>
      <c r="B11" s="15"/>
      <c r="C11" s="1">
        <v>0</v>
      </c>
      <c r="D11" s="45">
        <v>0.21</v>
      </c>
      <c r="E11" s="46">
        <f t="shared" si="0"/>
        <v>0</v>
      </c>
      <c r="F11" s="46">
        <f t="shared" si="1"/>
        <v>0</v>
      </c>
    </row>
    <row r="12" spans="1:6" ht="16" x14ac:dyDescent="0.25">
      <c r="A12" s="16"/>
      <c r="B12" s="15"/>
      <c r="C12" s="1">
        <v>0</v>
      </c>
      <c r="D12" s="45">
        <v>0.21</v>
      </c>
      <c r="E12" s="46">
        <f t="shared" si="0"/>
        <v>0</v>
      </c>
      <c r="F12" s="46">
        <f t="shared" si="1"/>
        <v>0</v>
      </c>
    </row>
    <row r="13" spans="1:6" ht="17" thickBot="1" x14ac:dyDescent="0.3">
      <c r="A13" s="17"/>
      <c r="B13" s="18"/>
      <c r="C13" s="2">
        <v>0</v>
      </c>
      <c r="D13" s="47">
        <v>0.21</v>
      </c>
      <c r="E13" s="48">
        <f t="shared" si="0"/>
        <v>0</v>
      </c>
      <c r="F13" s="48">
        <f t="shared" si="1"/>
        <v>0</v>
      </c>
    </row>
    <row r="14" spans="1:6" ht="17" thickBot="1" x14ac:dyDescent="0.3">
      <c r="A14" s="49" t="s">
        <v>7</v>
      </c>
      <c r="B14" s="50"/>
      <c r="C14" s="51"/>
      <c r="D14" s="52"/>
      <c r="E14" s="53">
        <f>SUM(E8:E13)</f>
        <v>0</v>
      </c>
      <c r="F14" s="53">
        <f>SUM(F8:F13)</f>
        <v>0</v>
      </c>
    </row>
    <row r="15" spans="1:6" ht="23.25" customHeight="1" x14ac:dyDescent="0.25">
      <c r="A15" s="54"/>
      <c r="B15" s="55"/>
      <c r="C15" s="56"/>
      <c r="D15" s="57"/>
      <c r="E15" s="58"/>
      <c r="F15" s="58"/>
    </row>
    <row r="16" spans="1:6" ht="16" x14ac:dyDescent="0.2">
      <c r="A16" s="41" t="s">
        <v>8</v>
      </c>
      <c r="B16" s="42"/>
      <c r="C16" s="42"/>
      <c r="D16" s="42"/>
      <c r="E16" s="42"/>
      <c r="F16" s="42"/>
    </row>
    <row r="17" spans="1:6" ht="63" customHeight="1" x14ac:dyDescent="0.2">
      <c r="A17" s="59" t="s">
        <v>45</v>
      </c>
      <c r="B17" s="44"/>
      <c r="C17" s="44"/>
      <c r="D17" s="44"/>
      <c r="E17" s="44"/>
      <c r="F17" s="44"/>
    </row>
    <row r="18" spans="1:6" ht="16" x14ac:dyDescent="0.25">
      <c r="A18" s="12"/>
      <c r="B18" s="13"/>
      <c r="C18" s="1">
        <v>0</v>
      </c>
      <c r="D18" s="45">
        <v>0.21</v>
      </c>
      <c r="E18" s="46">
        <f>B18*C18</f>
        <v>0</v>
      </c>
      <c r="F18" s="46">
        <f>E18+(D18*E18)</f>
        <v>0</v>
      </c>
    </row>
    <row r="19" spans="1:6" ht="16" x14ac:dyDescent="0.25">
      <c r="A19" s="14"/>
      <c r="B19" s="13"/>
      <c r="C19" s="1">
        <v>0</v>
      </c>
      <c r="D19" s="45">
        <v>0.21</v>
      </c>
      <c r="E19" s="46">
        <f>B19*C19</f>
        <v>0</v>
      </c>
      <c r="F19" s="46">
        <f>E19+(D19*E19)</f>
        <v>0</v>
      </c>
    </row>
    <row r="20" spans="1:6" ht="16" x14ac:dyDescent="0.25">
      <c r="A20" s="14"/>
      <c r="B20" s="13"/>
      <c r="C20" s="1">
        <v>0</v>
      </c>
      <c r="D20" s="45">
        <v>0.21</v>
      </c>
      <c r="E20" s="46">
        <f>B20*C20</f>
        <v>0</v>
      </c>
      <c r="F20" s="46">
        <f>E20+(D20*E20)</f>
        <v>0</v>
      </c>
    </row>
    <row r="21" spans="1:6" ht="16" x14ac:dyDescent="0.25">
      <c r="A21" s="19"/>
      <c r="B21" s="13"/>
      <c r="C21" s="1">
        <v>0</v>
      </c>
      <c r="D21" s="45">
        <v>0.21</v>
      </c>
      <c r="E21" s="46">
        <f>B21*C21</f>
        <v>0</v>
      </c>
      <c r="F21" s="46">
        <f>E21+(D21*E21)</f>
        <v>0</v>
      </c>
    </row>
    <row r="22" spans="1:6" ht="17" thickBot="1" x14ac:dyDescent="0.3">
      <c r="A22" s="20"/>
      <c r="B22" s="13"/>
      <c r="C22" s="1">
        <v>0</v>
      </c>
      <c r="D22" s="45">
        <v>0.21</v>
      </c>
      <c r="E22" s="46">
        <f>B22*C22</f>
        <v>0</v>
      </c>
      <c r="F22" s="46">
        <f>E22+(D22*E22)</f>
        <v>0</v>
      </c>
    </row>
    <row r="23" spans="1:6" ht="17" thickBot="1" x14ac:dyDescent="0.3">
      <c r="A23" s="49" t="s">
        <v>31</v>
      </c>
      <c r="B23" s="60"/>
      <c r="C23" s="51"/>
      <c r="D23" s="52"/>
      <c r="E23" s="53">
        <f>SUM(E18:E22)</f>
        <v>0</v>
      </c>
      <c r="F23" s="53">
        <f>SUM(F18:F22)</f>
        <v>0</v>
      </c>
    </row>
    <row r="24" spans="1:6" ht="27.75" customHeight="1" x14ac:dyDescent="0.25">
      <c r="A24" s="61"/>
      <c r="B24" s="62"/>
      <c r="E24" s="29"/>
      <c r="F24" s="29"/>
    </row>
    <row r="25" spans="1:6" ht="16" x14ac:dyDescent="0.2">
      <c r="A25" s="41" t="s">
        <v>9</v>
      </c>
      <c r="B25" s="42"/>
      <c r="C25" s="42"/>
      <c r="D25" s="42"/>
      <c r="E25" s="42"/>
      <c r="F25" s="42"/>
    </row>
    <row r="26" spans="1:6" ht="74.25" customHeight="1" x14ac:dyDescent="0.2">
      <c r="A26" s="63" t="s">
        <v>47</v>
      </c>
      <c r="B26" s="64"/>
      <c r="C26" s="64"/>
      <c r="D26" s="64"/>
      <c r="E26" s="64"/>
      <c r="F26" s="64"/>
    </row>
    <row r="27" spans="1:6" s="69" customFormat="1" ht="17" x14ac:dyDescent="0.15">
      <c r="A27" s="65" t="s">
        <v>10</v>
      </c>
      <c r="B27" s="66">
        <v>1</v>
      </c>
      <c r="C27" s="3">
        <v>0</v>
      </c>
      <c r="D27" s="67">
        <v>0.21</v>
      </c>
      <c r="E27" s="68">
        <f>B27*C27</f>
        <v>0</v>
      </c>
      <c r="F27" s="68">
        <f>E27+(D27*E27)</f>
        <v>0</v>
      </c>
    </row>
    <row r="28" spans="1:6" s="69" customFormat="1" ht="17.25" customHeight="1" x14ac:dyDescent="0.15">
      <c r="A28" s="70" t="s">
        <v>27</v>
      </c>
      <c r="B28" s="66">
        <v>1</v>
      </c>
      <c r="C28" s="71">
        <f>0.96*C27</f>
        <v>0</v>
      </c>
      <c r="D28" s="67">
        <v>0.21</v>
      </c>
      <c r="E28" s="68">
        <f>B28*C28</f>
        <v>0</v>
      </c>
      <c r="F28" s="68">
        <f>E28+(D28*E28)</f>
        <v>0</v>
      </c>
    </row>
    <row r="29" spans="1:6" s="69" customFormat="1" ht="17" x14ac:dyDescent="0.15">
      <c r="A29" s="70" t="s">
        <v>28</v>
      </c>
      <c r="B29" s="66">
        <v>1</v>
      </c>
      <c r="C29" s="71">
        <f>0.93*C27</f>
        <v>0</v>
      </c>
      <c r="D29" s="67">
        <v>0.21</v>
      </c>
      <c r="E29" s="68">
        <f>B29*C29</f>
        <v>0</v>
      </c>
      <c r="F29" s="68">
        <f>E29+(D29*E29)</f>
        <v>0</v>
      </c>
    </row>
    <row r="30" spans="1:6" s="69" customFormat="1" ht="17" x14ac:dyDescent="0.15">
      <c r="A30" s="72" t="s">
        <v>22</v>
      </c>
      <c r="B30" s="73">
        <v>1</v>
      </c>
      <c r="C30" s="4">
        <v>0</v>
      </c>
      <c r="D30" s="74">
        <v>0.21</v>
      </c>
      <c r="E30" s="75">
        <f>B30*C30</f>
        <v>0</v>
      </c>
      <c r="F30" s="75">
        <f>E30+(D30*E30)</f>
        <v>0</v>
      </c>
    </row>
    <row r="31" spans="1:6" s="69" customFormat="1" ht="17" x14ac:dyDescent="0.15">
      <c r="A31" s="76" t="s">
        <v>29</v>
      </c>
      <c r="B31" s="77">
        <v>1</v>
      </c>
      <c r="C31" s="5">
        <v>0</v>
      </c>
      <c r="D31" s="78">
        <v>0.21</v>
      </c>
      <c r="E31" s="79">
        <f>B31*C31</f>
        <v>0</v>
      </c>
      <c r="F31" s="79">
        <f>E31+(D31*E31)</f>
        <v>0</v>
      </c>
    </row>
    <row r="32" spans="1:6" ht="34.5" customHeight="1" x14ac:dyDescent="0.25">
      <c r="A32" s="80"/>
      <c r="B32" s="81"/>
      <c r="C32" s="82"/>
      <c r="D32" s="83"/>
      <c r="E32" s="84"/>
      <c r="F32" s="84"/>
    </row>
    <row r="33" spans="1:6" ht="16" x14ac:dyDescent="0.2">
      <c r="A33" s="41" t="s">
        <v>20</v>
      </c>
      <c r="B33" s="42"/>
      <c r="C33" s="42"/>
      <c r="D33" s="42"/>
      <c r="E33" s="42"/>
      <c r="F33" s="42"/>
    </row>
    <row r="34" spans="1:6" ht="16.5" customHeight="1" x14ac:dyDescent="0.2">
      <c r="A34" s="43" t="s">
        <v>11</v>
      </c>
      <c r="B34" s="44"/>
      <c r="C34" s="44"/>
      <c r="D34" s="44"/>
      <c r="E34" s="44"/>
      <c r="F34" s="44"/>
    </row>
    <row r="35" spans="1:6" ht="17" x14ac:dyDescent="0.25">
      <c r="A35" s="6" t="s">
        <v>12</v>
      </c>
      <c r="B35" s="7"/>
      <c r="C35" s="1">
        <v>0</v>
      </c>
      <c r="D35" s="45">
        <v>0.21</v>
      </c>
      <c r="E35" s="46">
        <f>B35*C35</f>
        <v>0</v>
      </c>
      <c r="F35" s="46">
        <f>E35+(D35*E35)</f>
        <v>0</v>
      </c>
    </row>
    <row r="36" spans="1:6" ht="17" x14ac:dyDescent="0.25">
      <c r="A36" s="8" t="s">
        <v>13</v>
      </c>
      <c r="B36" s="9"/>
      <c r="C36" s="1">
        <v>0</v>
      </c>
      <c r="D36" s="45">
        <v>0.21</v>
      </c>
      <c r="E36" s="46">
        <f>B36*C36</f>
        <v>0</v>
      </c>
      <c r="F36" s="46">
        <f>E36+(D36*E36)</f>
        <v>0</v>
      </c>
    </row>
    <row r="37" spans="1:6" ht="16" x14ac:dyDescent="0.25">
      <c r="A37" s="108"/>
      <c r="B37" s="109"/>
      <c r="C37" s="1">
        <v>0</v>
      </c>
      <c r="D37" s="45">
        <v>0.21</v>
      </c>
      <c r="E37" s="46">
        <f>B37*C37</f>
        <v>0</v>
      </c>
      <c r="F37" s="46">
        <f>E37+(D37*E37)</f>
        <v>0</v>
      </c>
    </row>
    <row r="38" spans="1:6" ht="28.5" customHeight="1" x14ac:dyDescent="0.25">
      <c r="A38" s="80"/>
      <c r="B38" s="85"/>
      <c r="C38" s="38"/>
      <c r="D38" s="86"/>
      <c r="E38" s="87"/>
      <c r="F38" s="87"/>
    </row>
    <row r="39" spans="1:6" ht="16" x14ac:dyDescent="0.2">
      <c r="A39" s="88" t="s">
        <v>21</v>
      </c>
      <c r="B39" s="89"/>
      <c r="C39" s="89"/>
      <c r="D39" s="89"/>
      <c r="E39" s="89"/>
      <c r="F39" s="89"/>
    </row>
    <row r="40" spans="1:6" ht="17" x14ac:dyDescent="0.25">
      <c r="A40" s="6" t="s">
        <v>14</v>
      </c>
      <c r="B40" s="7"/>
      <c r="C40" s="1">
        <v>0</v>
      </c>
      <c r="D40" s="45">
        <v>0.21</v>
      </c>
      <c r="E40" s="46">
        <f>B40*C40</f>
        <v>0</v>
      </c>
      <c r="F40" s="46">
        <f>E40+(D40*E40)</f>
        <v>0</v>
      </c>
    </row>
    <row r="41" spans="1:6" ht="17" x14ac:dyDescent="0.25">
      <c r="A41" s="10" t="s">
        <v>14</v>
      </c>
      <c r="B41" s="7"/>
      <c r="C41" s="1">
        <v>0</v>
      </c>
      <c r="D41" s="45">
        <v>0.21</v>
      </c>
      <c r="E41" s="46">
        <f>B41*C41</f>
        <v>0</v>
      </c>
      <c r="F41" s="46">
        <f>E41+(D41*E41)</f>
        <v>0</v>
      </c>
    </row>
    <row r="42" spans="1:6" ht="17" x14ac:dyDescent="0.25">
      <c r="A42" s="11" t="s">
        <v>14</v>
      </c>
      <c r="B42" s="7"/>
      <c r="C42" s="1">
        <v>0</v>
      </c>
      <c r="D42" s="45">
        <v>0.21</v>
      </c>
      <c r="E42" s="46">
        <f>B42*C42</f>
        <v>0</v>
      </c>
      <c r="F42" s="46">
        <f>E42+(D42*E42)</f>
        <v>0</v>
      </c>
    </row>
    <row r="43" spans="1:6" ht="26.25" customHeight="1" x14ac:dyDescent="0.2">
      <c r="A43" s="90"/>
      <c r="B43" s="91"/>
      <c r="C43" s="92"/>
      <c r="D43" s="93"/>
      <c r="E43" s="94"/>
      <c r="F43" s="94"/>
    </row>
    <row r="44" spans="1:6" ht="16" x14ac:dyDescent="0.2">
      <c r="A44" s="95" t="s">
        <v>15</v>
      </c>
      <c r="B44" s="96"/>
      <c r="C44" s="96"/>
      <c r="D44" s="96"/>
      <c r="E44" s="96"/>
      <c r="F44" s="96"/>
    </row>
    <row r="45" spans="1:6" ht="86.25" customHeight="1" x14ac:dyDescent="0.2">
      <c r="A45" s="97" t="s">
        <v>32</v>
      </c>
      <c r="B45" s="98"/>
      <c r="C45" s="98"/>
      <c r="D45" s="98"/>
      <c r="E45" s="98"/>
      <c r="F45" s="98"/>
    </row>
    <row r="46" spans="1:6" ht="17" x14ac:dyDescent="0.25">
      <c r="A46" s="99" t="s">
        <v>19</v>
      </c>
      <c r="B46" s="100">
        <v>0.5</v>
      </c>
      <c r="C46" s="101">
        <f>E14</f>
        <v>0</v>
      </c>
      <c r="D46" s="45">
        <v>0.21</v>
      </c>
      <c r="E46" s="46">
        <f t="shared" ref="E46:E51" si="2">B46*C46</f>
        <v>0</v>
      </c>
      <c r="F46" s="46">
        <f t="shared" ref="F46:F51" si="3">E46+(D46*E46)</f>
        <v>0</v>
      </c>
    </row>
    <row r="47" spans="1:6" ht="17" x14ac:dyDescent="0.25">
      <c r="A47" s="99" t="s">
        <v>37</v>
      </c>
      <c r="B47" s="100">
        <v>150000</v>
      </c>
      <c r="C47" s="101">
        <f>E27</f>
        <v>0</v>
      </c>
      <c r="D47" s="45">
        <v>0.21</v>
      </c>
      <c r="E47" s="46">
        <f t="shared" si="2"/>
        <v>0</v>
      </c>
      <c r="F47" s="46">
        <f t="shared" si="3"/>
        <v>0</v>
      </c>
    </row>
    <row r="48" spans="1:6" ht="17" x14ac:dyDescent="0.25">
      <c r="A48" s="99" t="s">
        <v>41</v>
      </c>
      <c r="B48" s="100">
        <v>150000</v>
      </c>
      <c r="C48" s="101">
        <f>E27</f>
        <v>0</v>
      </c>
      <c r="D48" s="45">
        <v>0.21</v>
      </c>
      <c r="E48" s="46">
        <f t="shared" si="2"/>
        <v>0</v>
      </c>
      <c r="F48" s="46">
        <f t="shared" si="3"/>
        <v>0</v>
      </c>
    </row>
    <row r="49" spans="1:6" ht="17" x14ac:dyDescent="0.25">
      <c r="A49" s="99" t="s">
        <v>42</v>
      </c>
      <c r="B49" s="100">
        <v>150000</v>
      </c>
      <c r="C49" s="101">
        <f>E27</f>
        <v>0</v>
      </c>
      <c r="D49" s="45">
        <v>0.21</v>
      </c>
      <c r="E49" s="46">
        <f t="shared" si="2"/>
        <v>0</v>
      </c>
      <c r="F49" s="46">
        <f t="shared" si="3"/>
        <v>0</v>
      </c>
    </row>
    <row r="50" spans="1:6" ht="17" x14ac:dyDescent="0.25">
      <c r="A50" s="99" t="s">
        <v>43</v>
      </c>
      <c r="B50" s="100">
        <v>150000</v>
      </c>
      <c r="C50" s="101">
        <f>E27</f>
        <v>0</v>
      </c>
      <c r="D50" s="45">
        <v>0.21</v>
      </c>
      <c r="E50" s="46">
        <f t="shared" si="2"/>
        <v>0</v>
      </c>
      <c r="F50" s="46">
        <f t="shared" si="3"/>
        <v>0</v>
      </c>
    </row>
    <row r="51" spans="1:6" ht="18" thickBot="1" x14ac:dyDescent="0.3">
      <c r="A51" s="99" t="s">
        <v>44</v>
      </c>
      <c r="B51" s="100">
        <v>150000</v>
      </c>
      <c r="C51" s="101">
        <f>E27</f>
        <v>0</v>
      </c>
      <c r="D51" s="45">
        <v>0.21</v>
      </c>
      <c r="E51" s="46">
        <f t="shared" si="2"/>
        <v>0</v>
      </c>
      <c r="F51" s="46">
        <f t="shared" si="3"/>
        <v>0</v>
      </c>
    </row>
    <row r="52" spans="1:6" ht="17" thickBot="1" x14ac:dyDescent="0.3">
      <c r="A52" s="49" t="s">
        <v>16</v>
      </c>
      <c r="B52" s="60"/>
      <c r="C52" s="51"/>
      <c r="D52" s="52"/>
      <c r="E52" s="53">
        <f>SUM(E46:E51)</f>
        <v>0</v>
      </c>
      <c r="F52" s="53">
        <f>SUM(F46:F51)</f>
        <v>0</v>
      </c>
    </row>
    <row r="53" spans="1:6" ht="26.25" customHeight="1" x14ac:dyDescent="0.2">
      <c r="A53" s="90"/>
      <c r="B53" s="91"/>
      <c r="C53" s="92"/>
      <c r="D53" s="93"/>
      <c r="E53" s="94"/>
      <c r="F53" s="94"/>
    </row>
    <row r="54" spans="1:6" ht="16" x14ac:dyDescent="0.2">
      <c r="A54" s="95" t="s">
        <v>17</v>
      </c>
      <c r="B54" s="96"/>
      <c r="C54" s="96"/>
      <c r="D54" s="96"/>
      <c r="E54" s="96"/>
      <c r="F54" s="96"/>
    </row>
    <row r="55" spans="1:6" ht="98.25" customHeight="1" x14ac:dyDescent="0.2">
      <c r="A55" s="97" t="s">
        <v>33</v>
      </c>
      <c r="B55" s="98"/>
      <c r="C55" s="98"/>
      <c r="D55" s="98"/>
      <c r="E55" s="98"/>
      <c r="F55" s="98"/>
    </row>
    <row r="56" spans="1:6" ht="17" x14ac:dyDescent="0.25">
      <c r="A56" s="99" t="s">
        <v>19</v>
      </c>
      <c r="B56" s="100">
        <v>0.5</v>
      </c>
      <c r="C56" s="101">
        <f>E14</f>
        <v>0</v>
      </c>
      <c r="D56" s="45">
        <v>0.21</v>
      </c>
      <c r="E56" s="46">
        <f t="shared" ref="E56:E70" si="4">B56*C56</f>
        <v>0</v>
      </c>
      <c r="F56" s="46">
        <f t="shared" ref="F56:F70" si="5">E56+(D56*E56)</f>
        <v>0</v>
      </c>
    </row>
    <row r="57" spans="1:6" ht="17" x14ac:dyDescent="0.25">
      <c r="A57" s="99" t="s">
        <v>37</v>
      </c>
      <c r="B57" s="100">
        <v>180000</v>
      </c>
      <c r="C57" s="101">
        <f>E27</f>
        <v>0</v>
      </c>
      <c r="D57" s="45">
        <v>0.21</v>
      </c>
      <c r="E57" s="46">
        <f>B57*C57</f>
        <v>0</v>
      </c>
      <c r="F57" s="46">
        <f>E57+(D57*E57)</f>
        <v>0</v>
      </c>
    </row>
    <row r="58" spans="1:6" ht="17" x14ac:dyDescent="0.25">
      <c r="A58" s="99" t="s">
        <v>35</v>
      </c>
      <c r="B58" s="100">
        <v>180000</v>
      </c>
      <c r="C58" s="101">
        <f>E30</f>
        <v>0</v>
      </c>
      <c r="D58" s="45">
        <v>0.21</v>
      </c>
      <c r="E58" s="46">
        <f>B58*C58</f>
        <v>0</v>
      </c>
      <c r="F58" s="46">
        <f>E58+(D58*E58)</f>
        <v>0</v>
      </c>
    </row>
    <row r="59" spans="1:6" ht="17" x14ac:dyDescent="0.25">
      <c r="A59" s="99" t="s">
        <v>41</v>
      </c>
      <c r="B59" s="100">
        <v>180000</v>
      </c>
      <c r="C59" s="101">
        <f>E27</f>
        <v>0</v>
      </c>
      <c r="D59" s="45">
        <v>0.21</v>
      </c>
      <c r="E59" s="46">
        <f>B59*C59</f>
        <v>0</v>
      </c>
      <c r="F59" s="46">
        <f>E59+(D59*E59)</f>
        <v>0</v>
      </c>
    </row>
    <row r="60" spans="1:6" ht="17" x14ac:dyDescent="0.25">
      <c r="A60" s="102" t="s">
        <v>36</v>
      </c>
      <c r="B60" s="100">
        <v>180000</v>
      </c>
      <c r="C60" s="101">
        <f>E30</f>
        <v>0</v>
      </c>
      <c r="D60" s="45">
        <v>0.21</v>
      </c>
      <c r="E60" s="46">
        <f>B60*C60</f>
        <v>0</v>
      </c>
      <c r="F60" s="46">
        <f>E60+(D60*E60)</f>
        <v>0</v>
      </c>
    </row>
    <row r="61" spans="1:6" ht="17" x14ac:dyDescent="0.25">
      <c r="A61" s="102" t="s">
        <v>23</v>
      </c>
      <c r="B61" s="100">
        <v>180000</v>
      </c>
      <c r="C61" s="101">
        <f>C31</f>
        <v>0</v>
      </c>
      <c r="D61" s="45">
        <v>0.21</v>
      </c>
      <c r="E61" s="46">
        <f>B61*C61</f>
        <v>0</v>
      </c>
      <c r="F61" s="46">
        <f>E61+(D61*E61)</f>
        <v>0</v>
      </c>
    </row>
    <row r="62" spans="1:6" ht="17" x14ac:dyDescent="0.25">
      <c r="A62" s="99" t="s">
        <v>42</v>
      </c>
      <c r="B62" s="100">
        <v>180000</v>
      </c>
      <c r="C62" s="101">
        <f>E27</f>
        <v>0</v>
      </c>
      <c r="D62" s="45">
        <v>0.21</v>
      </c>
      <c r="E62" s="46">
        <f>B62*C62</f>
        <v>0</v>
      </c>
      <c r="F62" s="46">
        <f>E62+(D62*E62)</f>
        <v>0</v>
      </c>
    </row>
    <row r="63" spans="1:6" ht="17" x14ac:dyDescent="0.25">
      <c r="A63" s="102" t="s">
        <v>38</v>
      </c>
      <c r="B63" s="100">
        <v>180000</v>
      </c>
      <c r="C63" s="101">
        <f>E30</f>
        <v>0</v>
      </c>
      <c r="D63" s="45">
        <v>0.21</v>
      </c>
      <c r="E63" s="46">
        <f>B63*C63</f>
        <v>0</v>
      </c>
      <c r="F63" s="46">
        <f>E63+(D63*E63)</f>
        <v>0</v>
      </c>
    </row>
    <row r="64" spans="1:6" ht="17" x14ac:dyDescent="0.25">
      <c r="A64" s="102" t="s">
        <v>24</v>
      </c>
      <c r="B64" s="100">
        <f>2*B57</f>
        <v>360000</v>
      </c>
      <c r="C64" s="101">
        <f>C31</f>
        <v>0</v>
      </c>
      <c r="D64" s="45">
        <v>0.21</v>
      </c>
      <c r="E64" s="46">
        <f>B64*C64</f>
        <v>0</v>
      </c>
      <c r="F64" s="46">
        <f>E64+(D64*E64)</f>
        <v>0</v>
      </c>
    </row>
    <row r="65" spans="1:6" ht="17" x14ac:dyDescent="0.25">
      <c r="A65" s="99" t="s">
        <v>43</v>
      </c>
      <c r="B65" s="100">
        <v>180000</v>
      </c>
      <c r="C65" s="101">
        <f>E27</f>
        <v>0</v>
      </c>
      <c r="D65" s="45">
        <v>0.21</v>
      </c>
      <c r="E65" s="46">
        <f>B65*C65</f>
        <v>0</v>
      </c>
      <c r="F65" s="46">
        <f>E65+(D65*E65)</f>
        <v>0</v>
      </c>
    </row>
    <row r="66" spans="1:6" ht="17" x14ac:dyDescent="0.25">
      <c r="A66" s="102" t="s">
        <v>39</v>
      </c>
      <c r="B66" s="100">
        <v>180000</v>
      </c>
      <c r="C66" s="101">
        <f>E30</f>
        <v>0</v>
      </c>
      <c r="D66" s="45">
        <v>0.21</v>
      </c>
      <c r="E66" s="46">
        <f>B66*C66</f>
        <v>0</v>
      </c>
      <c r="F66" s="46">
        <f>E66+(D66*E66)</f>
        <v>0</v>
      </c>
    </row>
    <row r="67" spans="1:6" ht="17" x14ac:dyDescent="0.25">
      <c r="A67" s="102" t="s">
        <v>25</v>
      </c>
      <c r="B67" s="100">
        <f>3*B57</f>
        <v>540000</v>
      </c>
      <c r="C67" s="101">
        <f>C31</f>
        <v>0</v>
      </c>
      <c r="D67" s="45">
        <v>0.21</v>
      </c>
      <c r="E67" s="46">
        <f>B67*C67</f>
        <v>0</v>
      </c>
      <c r="F67" s="46">
        <f>E67+(D67*E67)</f>
        <v>0</v>
      </c>
    </row>
    <row r="68" spans="1:6" ht="17" x14ac:dyDescent="0.25">
      <c r="A68" s="99" t="s">
        <v>44</v>
      </c>
      <c r="B68" s="100">
        <v>180000</v>
      </c>
      <c r="C68" s="101">
        <f>E27</f>
        <v>0</v>
      </c>
      <c r="D68" s="45">
        <v>0.21</v>
      </c>
      <c r="E68" s="46">
        <f>B68*C68</f>
        <v>0</v>
      </c>
      <c r="F68" s="46">
        <f>E68+(D68*E68)</f>
        <v>0</v>
      </c>
    </row>
    <row r="69" spans="1:6" ht="17" x14ac:dyDescent="0.25">
      <c r="A69" s="102" t="s">
        <v>40</v>
      </c>
      <c r="B69" s="100">
        <v>180000</v>
      </c>
      <c r="C69" s="101">
        <f>E30</f>
        <v>0</v>
      </c>
      <c r="D69" s="45">
        <v>0.21</v>
      </c>
      <c r="E69" s="46">
        <f>B69*C69</f>
        <v>0</v>
      </c>
      <c r="F69" s="46">
        <f>E69+(D69*E69)</f>
        <v>0</v>
      </c>
    </row>
    <row r="70" spans="1:6" ht="18" thickBot="1" x14ac:dyDescent="0.3">
      <c r="A70" s="102" t="s">
        <v>26</v>
      </c>
      <c r="B70" s="100">
        <f>4*B57</f>
        <v>720000</v>
      </c>
      <c r="C70" s="101">
        <f>C31</f>
        <v>0</v>
      </c>
      <c r="D70" s="45">
        <v>0.21</v>
      </c>
      <c r="E70" s="46">
        <f>B70*C70</f>
        <v>0</v>
      </c>
      <c r="F70" s="46">
        <f>E70+(D70*E70)</f>
        <v>0</v>
      </c>
    </row>
    <row r="71" spans="1:6" ht="17" thickBot="1" x14ac:dyDescent="0.3">
      <c r="A71" s="49" t="s">
        <v>18</v>
      </c>
      <c r="B71" s="60"/>
      <c r="C71" s="51"/>
      <c r="D71" s="52"/>
      <c r="E71" s="53">
        <f>SUM(E56:E70)</f>
        <v>0</v>
      </c>
      <c r="F71" s="53">
        <f>SUM(F56:F70)</f>
        <v>0</v>
      </c>
    </row>
    <row r="73" spans="1:6" ht="27.75" customHeight="1" thickBot="1" x14ac:dyDescent="0.25">
      <c r="A73" s="90"/>
      <c r="B73" s="91"/>
      <c r="C73" s="92"/>
      <c r="D73" s="93"/>
      <c r="E73" s="94"/>
      <c r="F73" s="94"/>
    </row>
    <row r="74" spans="1:6" ht="18" thickBot="1" x14ac:dyDescent="0.3">
      <c r="A74" s="103" t="s">
        <v>34</v>
      </c>
      <c r="B74" s="104"/>
      <c r="C74" s="105"/>
      <c r="D74" s="106"/>
      <c r="E74" s="105">
        <f>E52+E71</f>
        <v>0</v>
      </c>
      <c r="F74" s="105">
        <f>F52+F71</f>
        <v>0</v>
      </c>
    </row>
    <row r="75" spans="1:6" ht="18" thickBot="1" x14ac:dyDescent="0.3">
      <c r="A75" s="103" t="s">
        <v>46</v>
      </c>
      <c r="B75" s="104"/>
      <c r="C75" s="105"/>
      <c r="D75" s="106"/>
      <c r="E75" s="107" t="str">
        <f>IF(E74=0," ",IF(E74&lt;500000,300,IF(E74&gt;1500000,"KO",(1500000-E74)*(300/(1500000-500000)))))</f>
        <v xml:space="preserve"> </v>
      </c>
      <c r="F75" s="105"/>
    </row>
  </sheetData>
  <sheetProtection algorithmName="SHA-512" hashValue="f2Ha2pdI56ptXhbMKWHYfKqYWfWT6njYKl9UhxHAgdS3CrYAketciv8ok1/3jQpxr61+B3gJDBdNuuhW2V0rmg==" saltValue="kzURfSzG0S+1W4peEBXQXQ==" spinCount="100000" sheet="1" objects="1" scenarios="1"/>
  <mergeCells count="13">
    <mergeCell ref="A7:F7"/>
    <mergeCell ref="A55:F55"/>
    <mergeCell ref="A54:F54"/>
    <mergeCell ref="A26:F26"/>
    <mergeCell ref="A6:F6"/>
    <mergeCell ref="A16:F16"/>
    <mergeCell ref="A17:F17"/>
    <mergeCell ref="A25:F25"/>
    <mergeCell ref="A33:F33"/>
    <mergeCell ref="A34:F34"/>
    <mergeCell ref="A39:F39"/>
    <mergeCell ref="A44:F44"/>
    <mergeCell ref="A45:F45"/>
  </mergeCells>
  <pageMargins left="0.70866141732283472" right="0.70866141732283472" top="0.74803149606299213" bottom="0.74803149606299213" header="0.31496062992125984" footer="0.31496062992125984"/>
  <pageSetup paperSize="9" scale="57" orientation="portrait" verticalDpi="90" r:id="rId1"/>
  <headerFooter>
    <oddHeader>&amp;R&amp;D</oddHeader>
    <oddFooter>&amp;C&amp;F/&amp;A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CFC575F60314E9BE28B7ECA98841E" ma:contentTypeVersion="4" ma:contentTypeDescription="Een nieuw document maken." ma:contentTypeScope="" ma:versionID="3c19dfb9209410f502fc33b405d88734">
  <xsd:schema xmlns:xsd="http://www.w3.org/2001/XMLSchema" xmlns:xs="http://www.w3.org/2001/XMLSchema" xmlns:p="http://schemas.microsoft.com/office/2006/metadata/properties" xmlns:ns2="a6cf2fab-0875-4fc2-a00a-b7d19eae3725" targetNamespace="http://schemas.microsoft.com/office/2006/metadata/properties" ma:root="true" ma:fieldsID="6080215c67121088b2a89f68c11f690b" ns2:_="">
    <xsd:import namespace="a6cf2fab-0875-4fc2-a00a-b7d19eae37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f2fab-0875-4fc2-a00a-b7d19eae3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A05D3-F6F0-43E1-9714-F9C9CABAE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B7204-DA1B-4A40-B137-8EA4B7D25DB4}">
  <ds:schemaRefs>
    <ds:schemaRef ds:uri="http://schemas.microsoft.com/office/2006/documentManagement/types"/>
    <ds:schemaRef ds:uri="http://purl.org/dc/elements/1.1/"/>
    <ds:schemaRef ds:uri="a6cf2fab-0875-4fc2-a00a-b7d19eae372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BAD637-F9E6-4722-B7F0-DF331B603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f2fab-0875-4fc2-a00a-b7d19eae3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Taanman, J.J. (FB-INKOOP)</dc:creator>
  <cp:keywords/>
  <dc:description/>
  <cp:lastModifiedBy>André Huisman</cp:lastModifiedBy>
  <cp:revision/>
  <dcterms:created xsi:type="dcterms:W3CDTF">2024-07-04T12:18:48Z</dcterms:created>
  <dcterms:modified xsi:type="dcterms:W3CDTF">2024-07-17T19:53:51Z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0x010100E54CFC575F60314E9BE28B7ECA98841E</vt:lpwstr>
  </property>
</Properties>
</file>