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uns/Library/Mobile Documents/com~apple~CloudDocs/Mijn iDocs/01 Cases/hWh02/SOC - security operations center - Besime - Farisha/097 Prijsformulier/"/>
    </mc:Choice>
  </mc:AlternateContent>
  <xr:revisionPtr revIDLastSave="0" documentId="13_ncr:1_{67AE9A4C-9130-8F4D-A38C-081B3D49F069}" xr6:coauthVersionLast="47" xr6:coauthVersionMax="47" xr10:uidLastSave="{00000000-0000-0000-0000-000000000000}"/>
  <bookViews>
    <workbookView xWindow="16080" yWindow="6940" windowWidth="36360" windowHeight="25620" xr2:uid="{659EFE72-FD49-7D46-ACD7-C5125D46A624}"/>
  </bookViews>
  <sheets>
    <sheet name="Prijsformulier" sheetId="3" r:id="rId1"/>
    <sheet name="Sheet1 - nog verwijderen" sheetId="5" r:id="rId2"/>
  </sheets>
  <definedNames>
    <definedName name="_xlnm.Print_Area" localSheetId="0">Prijsformulier!$A$1:$N$74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3" l="1"/>
  <c r="D32" i="3" l="1"/>
  <c r="F20" i="3"/>
  <c r="J8" i="3" l="1"/>
  <c r="H8" i="3"/>
  <c r="F8" i="3"/>
  <c r="J14" i="3"/>
  <c r="H14" i="3"/>
  <c r="F14" i="3"/>
  <c r="H31" i="3"/>
  <c r="H30" i="3"/>
  <c r="H32" i="3"/>
  <c r="H33" i="3" l="1"/>
  <c r="N36" i="3" s="1"/>
  <c r="K5" i="3"/>
  <c r="N33" i="3" l="1"/>
  <c r="N34" i="3"/>
  <c r="N35" i="3"/>
  <c r="E13" i="3"/>
  <c r="G13" i="3"/>
  <c r="I13" i="3"/>
  <c r="I38" i="3"/>
  <c r="E38" i="3"/>
  <c r="G38" i="3"/>
  <c r="F9" i="5" l="1"/>
  <c r="G9" i="5"/>
  <c r="F10" i="5"/>
  <c r="G10" i="5"/>
  <c r="F11" i="5"/>
  <c r="G11" i="5"/>
  <c r="F12" i="5"/>
  <c r="G12" i="5"/>
  <c r="H50" i="3"/>
  <c r="H49" i="3"/>
  <c r="D46" i="3"/>
  <c r="J42" i="3"/>
  <c r="F40" i="3"/>
  <c r="H41" i="3"/>
  <c r="J12" i="3"/>
  <c r="H12" i="3"/>
  <c r="F12" i="3"/>
  <c r="J10" i="3"/>
  <c r="H10" i="3"/>
  <c r="F10" i="3"/>
  <c r="K8" i="3" l="1"/>
  <c r="N8" i="3" s="1"/>
  <c r="N43" i="3"/>
  <c r="K12" i="3"/>
  <c r="N12" i="3" s="1"/>
  <c r="K14" i="3"/>
  <c r="N14" i="3" s="1"/>
  <c r="K10" i="3"/>
  <c r="N10" i="3" l="1"/>
  <c r="N15" i="3" s="1"/>
  <c r="H48" i="3"/>
  <c r="J51" i="3" s="1"/>
  <c r="N52" i="3" s="1"/>
  <c r="F47" i="3"/>
  <c r="N27" i="3" l="1"/>
  <c r="N26" i="3"/>
  <c r="N25" i="3"/>
  <c r="N24" i="3"/>
  <c r="H24" i="3"/>
  <c r="N28" i="3" l="1"/>
  <c r="N37" i="3"/>
  <c r="N60" i="3" l="1"/>
</calcChain>
</file>

<file path=xl/sharedStrings.xml><?xml version="1.0" encoding="utf-8"?>
<sst xmlns="http://schemas.openxmlformats.org/spreadsheetml/2006/main" count="117" uniqueCount="94">
  <si>
    <t>Prijsformulier SOC-dienstverlening "monitoring &amp; alarming"</t>
  </si>
  <si>
    <t>1. Prijs SOC Diensten</t>
  </si>
  <si>
    <t>categorie waterschap (fictieve categorisatie)</t>
  </si>
  <si>
    <t>klein</t>
  </si>
  <si>
    <t>middel</t>
  </si>
  <si>
    <t>groot</t>
  </si>
  <si>
    <t>totaal</t>
  </si>
  <si>
    <t>aantal waterschappen</t>
  </si>
  <si>
    <t>Prijscomponenten SOC-dienstverlening</t>
  </si>
  <si>
    <t>subtotaal</t>
  </si>
  <si>
    <t>aantal</t>
  </si>
  <si>
    <t>per jaar</t>
  </si>
  <si>
    <t>aantal medewerkers</t>
  </si>
  <si>
    <t>Prijs SOC-diensten per medewerker per maand</t>
  </si>
  <si>
    <t>maand</t>
  </si>
  <si>
    <t>aantal KA-bronnen (identities)</t>
  </si>
  <si>
    <t>Prijs SOC-diensten per KA-bron (identitie) per maand</t>
  </si>
  <si>
    <t>aantal PA-bronnen (objecten)</t>
  </si>
  <si>
    <t>Prijs per PA-bron (object) per maand</t>
  </si>
  <si>
    <t>aantal abonnementen</t>
  </si>
  <si>
    <t>Prijs abonnement Deelnemer per maand</t>
  </si>
  <si>
    <r>
      <rPr>
        <sz val="10"/>
        <color rgb="FF000000"/>
        <rFont val="Arial"/>
        <family val="2"/>
      </rPr>
      <t>subtotaal prijs per jaar alle waterschappen zonder staffelkorting</t>
    </r>
    <r>
      <rPr>
        <sz val="10"/>
        <color rgb="FFFF0000"/>
        <rFont val="Arial"/>
        <family val="2"/>
      </rPr>
      <t>***</t>
    </r>
  </si>
  <si>
    <r>
      <t xml:space="preserve">Staffelkorting maandbedrag SOC-dienstverlening </t>
    </r>
    <r>
      <rPr>
        <sz val="10"/>
        <color rgb="FFFF0000"/>
        <rFont val="Arial"/>
        <family val="2"/>
      </rPr>
      <t>*</t>
    </r>
  </si>
  <si>
    <t>aantal Deelnemers                                         1 - 5</t>
  </si>
  <si>
    <t xml:space="preserve"> %</t>
  </si>
  <si>
    <r>
      <rPr>
        <sz val="10"/>
        <color rgb="FFFF0000"/>
        <rFont val="Arial"/>
        <family val="2"/>
      </rPr>
      <t xml:space="preserve">* Let op: </t>
    </r>
    <r>
      <rPr>
        <sz val="10"/>
        <rFont val="Arial"/>
        <family val="2"/>
      </rPr>
      <t>staffelkorting bij meer Deelnemers moet groter of gelijk zijn aan de korting bij een lager aantal Deelnemers !</t>
    </r>
  </si>
  <si>
    <t>aantal Deelnemers                                        6 - 11</t>
  </si>
  <si>
    <t>aantal Deelnemers                                      12 - 17</t>
  </si>
  <si>
    <t>aantal Deelnemers                                  18 en meer</t>
  </si>
  <si>
    <t>subtotaal prijs per jaar</t>
  </si>
  <si>
    <t>prijs incl.</t>
  </si>
  <si>
    <t>alle waterschappen</t>
  </si>
  <si>
    <t>staffelkorting</t>
  </si>
  <si>
    <t>Prijs SOC diensten deelnemende Deelnemers incl. staffelkorting</t>
  </si>
  <si>
    <t>jaar</t>
  </si>
  <si>
    <r>
      <t xml:space="preserve">zonder staffelkorting </t>
    </r>
    <r>
      <rPr>
        <sz val="10"/>
        <color rgb="FFFF0000"/>
        <rFont val="Arial"/>
        <family val="2"/>
      </rPr>
      <t>***</t>
    </r>
  </si>
  <si>
    <t>aantal Deelnemers</t>
  </si>
  <si>
    <t>/ 20</t>
  </si>
  <si>
    <t>Subtotaal prijs SOC diensten</t>
  </si>
  <si>
    <t>2. Prijs aansluiting extra bronnen en use cases</t>
  </si>
  <si>
    <t>aantal per Deelnemer per jaar</t>
  </si>
  <si>
    <t>Prijs aansluiten extra standaard bron</t>
  </si>
  <si>
    <t>Prijs aansluiten extra niet standaard bron</t>
  </si>
  <si>
    <t>Prijs extra use case</t>
  </si>
  <si>
    <t xml:space="preserve">subtotaal aansluiting extra bronnen en use cases  per Deelnemer per jaar  </t>
  </si>
  <si>
    <t>Subtotaal prijs aansluiting extra bronnen en use cases</t>
  </si>
  <si>
    <t>3. Prijs implementatiekosten per categorie waterschap</t>
  </si>
  <si>
    <t>Prijs implementatiekosten waterschap klein</t>
  </si>
  <si>
    <t>Prijs implementatiekosten waterschap middel</t>
  </si>
  <si>
    <t>Prijs implementatiekosten waterschap groot</t>
  </si>
  <si>
    <t>Subtotaal implementatiekosten waterschappen</t>
  </si>
  <si>
    <t>4. Prijs Consultancy voor ad hoc ondersteuning door security professionals (350 uur per jaar, per Deelnemer, gedurende eerste twee jaar)</t>
  </si>
  <si>
    <t>Aantal jaren</t>
  </si>
  <si>
    <t>Aantal Deelnemers</t>
  </si>
  <si>
    <t>aantal uren</t>
  </si>
  <si>
    <t>Max aantal uur per jaar</t>
  </si>
  <si>
    <t>Uurtarief junior</t>
  </si>
  <si>
    <t>Uurtarief medior</t>
  </si>
  <si>
    <t>Uurtarief senior</t>
  </si>
  <si>
    <t xml:space="preserve">subtotaal </t>
  </si>
  <si>
    <t>subtotaal consultancy per Deelnemer per jaar</t>
  </si>
  <si>
    <t>Subtotaal consultancy uren</t>
  </si>
  <si>
    <t xml:space="preserve">Op dit prijsformulier is het bepaalde in paragaraaf 6.1 van de "Uitnodiging tot inschrijving" van toepassing. </t>
  </si>
  <si>
    <t>Onderneming</t>
  </si>
  <si>
    <t>Adres (straat, huisnummer, postcode, plaatsnaam)</t>
  </si>
  <si>
    <t xml:space="preserve">Handelsregister nr. </t>
  </si>
  <si>
    <t xml:space="preserve">Naam </t>
  </si>
  <si>
    <t>Functie</t>
  </si>
  <si>
    <t>Datum</t>
  </si>
  <si>
    <r>
      <t xml:space="preserve">Handtekening </t>
    </r>
    <r>
      <rPr>
        <sz val="10"/>
        <color rgb="FFFF0000"/>
        <rFont val="Arial"/>
        <family val="2"/>
      </rPr>
      <t>*</t>
    </r>
  </si>
  <si>
    <r>
      <rPr>
        <sz val="10"/>
        <color indexed="10"/>
        <rFont val="Arial"/>
        <family val="2"/>
      </rPr>
      <t xml:space="preserve">     </t>
    </r>
    <r>
      <rPr>
        <sz val="10"/>
        <color rgb="FFFF0000"/>
        <rFont val="Arial"/>
        <family val="2"/>
      </rPr>
      <t>*</t>
    </r>
    <r>
      <rPr>
        <sz val="10"/>
        <color indexed="10"/>
        <rFont val="Arial"/>
        <family val="2"/>
      </rPr>
      <t xml:space="preserve"> </t>
    </r>
    <r>
      <rPr>
        <sz val="10"/>
        <rFont val="Arial"/>
        <family val="2"/>
      </rPr>
      <t xml:space="preserve">LET OP !     U dient dit prijsformulier </t>
    </r>
    <r>
      <rPr>
        <u/>
        <sz val="10"/>
        <color rgb="FFFF0000"/>
        <rFont val="Arial"/>
        <family val="2"/>
      </rPr>
      <t>rechtsgeldig ondertekend</t>
    </r>
    <r>
      <rPr>
        <sz val="10"/>
        <rFont val="Arial"/>
        <family val="2"/>
      </rPr>
      <t xml:space="preserve"> bij uw inschrijving in te dienen. </t>
    </r>
  </si>
  <si>
    <t>Uitgangspunten:</t>
  </si>
  <si>
    <t>Waterschappen klein</t>
  </si>
  <si>
    <t>Deelnemers 21 waterschappen, het Waterschpshuis en de Unie van Waterschappen (23)</t>
  </si>
  <si>
    <t>Waterschappen middel</t>
  </si>
  <si>
    <t>Waterschappen groot</t>
  </si>
  <si>
    <t>Operationele kosten:</t>
  </si>
  <si>
    <t>Aanbieders gebruiken de in cel A9 - A12 genoemde variabelen om tot een prijsstelling voor de operationele dienstverlening (monitoring &amp; alarmering) te komen:</t>
  </si>
  <si>
    <t>midden</t>
  </si>
  <si>
    <t>Aantal Medewerkers</t>
  </si>
  <si>
    <t>Aantal KA-bronnen (identities)</t>
  </si>
  <si>
    <t>Aantal PA-bronnen (objecten</t>
  </si>
  <si>
    <t>Aantal gB per dag</t>
  </si>
  <si>
    <t>Daarnaast kunnen zij staffels aanbrengen</t>
  </si>
  <si>
    <t>Daarnaast kunnen zij extra eenmalige kosten per nieuwe bron rekenen:</t>
  </si>
  <si>
    <t>extra kosten standaard bron</t>
  </si>
  <si>
    <t>extra kosten niet-standaard bron</t>
  </si>
  <si>
    <t>Eenmalige implementatie kosten</t>
  </si>
  <si>
    <t>Fixed price per klein, midden, groot</t>
  </si>
  <si>
    <t>Consultancy rate card voor ad-hoc ondersteuning door security professionals (o.b.v. gemiddeld 350 uur per jaar, per Deelnemer, voor de eerste 2 jaar)</t>
  </si>
  <si>
    <t>Rate per junior, medior, senior</t>
  </si>
  <si>
    <t>Ook % verdeling aangeven m.b.t. verwachte inzet/ teamsamenstelling</t>
  </si>
  <si>
    <t xml:space="preserve">versie: 21 mei 2024   </t>
  </si>
  <si>
    <r>
      <t xml:space="preserve">Inschrijvingsprijs </t>
    </r>
    <r>
      <rPr>
        <sz val="12"/>
        <rFont val="Arial"/>
        <family val="2"/>
      </rPr>
      <t xml:space="preserve">(exclusief Btw)   </t>
    </r>
    <r>
      <rPr>
        <b/>
        <sz val="12"/>
        <rFont val="Arial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</si>
</sst>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23">
    <font>
      <sz val="12"/>
      <color theme="1"/>
      <name val="ArialMT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10"/>
      <name val="Arial"/>
      <family val="2"/>
    </font>
    <font>
      <sz val="26"/>
      <color rgb="FFFF0000"/>
      <name val="Arial"/>
      <family val="2"/>
    </font>
    <font>
      <b/>
      <sz val="14"/>
      <name val="Arial"/>
      <family val="2"/>
    </font>
    <font>
      <u/>
      <sz val="10"/>
      <color rgb="FFFF0000"/>
      <name val="Arial"/>
      <family val="2"/>
    </font>
    <font>
      <sz val="14"/>
      <name val="Arial"/>
      <family val="2"/>
    </font>
    <font>
      <sz val="10"/>
      <color theme="0" tint="-0.499984740745262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sz val="10"/>
      <color rgb="FF000000"/>
      <name val="Arial"/>
      <family val="2"/>
    </font>
    <font>
      <sz val="12"/>
      <color theme="1"/>
      <name val="ArialMT"/>
      <family val="2"/>
    </font>
    <font>
      <sz val="10"/>
      <color theme="1"/>
      <name val="Arial"/>
      <family val="2"/>
    </font>
    <font>
      <sz val="8"/>
      <name val="Arial"/>
      <family val="2"/>
    </font>
    <font>
      <sz val="12"/>
      <name val="ArialMT"/>
      <family val="2"/>
    </font>
    <font>
      <sz val="10"/>
      <color theme="1"/>
      <name val="ArialMT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BFBFF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 wrapText="1"/>
    </xf>
    <xf numFmtId="0" fontId="1" fillId="0" borderId="0"/>
    <xf numFmtId="9" fontId="17" fillId="0" borderId="0" applyFont="0" applyFill="0" applyBorder="0" applyAlignment="0" applyProtection="0"/>
  </cellStyleXfs>
  <cellXfs count="223">
    <xf numFmtId="0" fontId="0" fillId="0" borderId="0" xfId="0"/>
    <xf numFmtId="0" fontId="2" fillId="4" borderId="2" xfId="4" applyFill="1" applyBorder="1" applyAlignment="1" applyProtection="1">
      <alignment horizontal="left" vertical="center" wrapText="1"/>
    </xf>
    <xf numFmtId="0" fontId="2" fillId="4" borderId="4" xfId="4" applyFill="1" applyBorder="1" applyAlignment="1" applyProtection="1">
      <alignment horizontal="left" vertical="center" wrapText="1"/>
    </xf>
    <xf numFmtId="164" fontId="2" fillId="4" borderId="0" xfId="2" applyFont="1" applyFill="1" applyBorder="1" applyAlignment="1" applyProtection="1">
      <alignment horizontal="right" vertical="center" wrapText="1"/>
    </xf>
    <xf numFmtId="0" fontId="2" fillId="4" borderId="3" xfId="4" applyFill="1" applyBorder="1" applyAlignment="1" applyProtection="1">
      <alignment horizontal="left" vertical="center" wrapText="1"/>
    </xf>
    <xf numFmtId="0" fontId="2" fillId="4" borderId="0" xfId="4" applyFill="1" applyBorder="1" applyAlignment="1" applyProtection="1">
      <alignment horizontal="left" vertical="center" wrapText="1"/>
    </xf>
    <xf numFmtId="0" fontId="2" fillId="4" borderId="4" xfId="4" applyFill="1" applyBorder="1" applyAlignment="1" applyProtection="1">
      <alignment horizontal="left" vertical="center"/>
    </xf>
    <xf numFmtId="0" fontId="1" fillId="0" borderId="0" xfId="5"/>
    <xf numFmtId="0" fontId="14" fillId="0" borderId="0" xfId="5" applyFont="1"/>
    <xf numFmtId="0" fontId="1" fillId="0" borderId="4" xfId="5" applyBorder="1"/>
    <xf numFmtId="0" fontId="14" fillId="0" borderId="4" xfId="5" applyFont="1" applyBorder="1"/>
    <xf numFmtId="0" fontId="2" fillId="4" borderId="3" xfId="4" applyFill="1" applyBorder="1" applyAlignment="1" applyProtection="1">
      <alignment horizontal="left" vertical="center"/>
    </xf>
    <xf numFmtId="0" fontId="2" fillId="4" borderId="14" xfId="4" applyFill="1" applyBorder="1" applyAlignment="1" applyProtection="1">
      <alignment horizontal="left" vertical="center"/>
    </xf>
    <xf numFmtId="0" fontId="2" fillId="4" borderId="2" xfId="4" applyFill="1" applyBorder="1" applyAlignment="1" applyProtection="1">
      <alignment horizontal="left" vertical="center"/>
    </xf>
    <xf numFmtId="0" fontId="2" fillId="4" borderId="11" xfId="4" applyFill="1" applyBorder="1" applyAlignment="1" applyProtection="1">
      <alignment horizontal="left" vertical="center"/>
    </xf>
    <xf numFmtId="0" fontId="2" fillId="4" borderId="11" xfId="4" applyFill="1" applyBorder="1" applyAlignment="1" applyProtection="1">
      <alignment horizontal="left" vertical="center" wrapText="1"/>
    </xf>
    <xf numFmtId="0" fontId="2" fillId="4" borderId="12" xfId="4" applyFill="1" applyBorder="1" applyAlignment="1" applyProtection="1">
      <alignment horizontal="left" vertical="center"/>
    </xf>
    <xf numFmtId="0" fontId="2" fillId="4" borderId="13" xfId="4" applyFill="1" applyBorder="1" applyAlignment="1" applyProtection="1">
      <alignment horizontal="left" vertical="center"/>
    </xf>
    <xf numFmtId="0" fontId="7" fillId="5" borderId="6" xfId="1" applyFont="1" applyFill="1" applyBorder="1" applyAlignment="1">
      <alignment horizontal="left" vertical="center"/>
    </xf>
    <xf numFmtId="0" fontId="3" fillId="5" borderId="6" xfId="1" applyFont="1" applyFill="1" applyBorder="1" applyAlignment="1">
      <alignment horizontal="left" vertical="center" wrapText="1"/>
    </xf>
    <xf numFmtId="0" fontId="2" fillId="6" borderId="6" xfId="1" applyFont="1" applyFill="1" applyBorder="1" applyAlignment="1">
      <alignment horizontal="center" vertical="center"/>
    </xf>
    <xf numFmtId="0" fontId="19" fillId="4" borderId="7" xfId="1" applyFont="1" applyFill="1" applyBorder="1" applyAlignment="1">
      <alignment horizontal="right" vertical="center"/>
    </xf>
    <xf numFmtId="0" fontId="3" fillId="3" borderId="0" xfId="1" applyFont="1" applyFill="1" applyAlignment="1">
      <alignment vertical="center" wrapText="1"/>
    </xf>
    <xf numFmtId="0" fontId="2" fillId="2" borderId="0" xfId="1" applyFont="1" applyFill="1" applyAlignment="1">
      <alignment vertical="center"/>
    </xf>
    <xf numFmtId="0" fontId="2" fillId="5" borderId="0" xfId="1" applyFont="1" applyFill="1" applyAlignment="1">
      <alignment horizontal="left" vertical="center" wrapText="1"/>
    </xf>
    <xf numFmtId="0" fontId="2" fillId="3" borderId="0" xfId="1" applyFont="1" applyFill="1" applyAlignment="1">
      <alignment vertical="center" wrapText="1"/>
    </xf>
    <xf numFmtId="0" fontId="2" fillId="4" borderId="5" xfId="1" applyFont="1" applyFill="1" applyBorder="1" applyAlignment="1">
      <alignment horizontal="left" vertical="center"/>
    </xf>
    <xf numFmtId="0" fontId="2" fillId="5" borderId="6" xfId="1" applyFont="1" applyFill="1" applyBorder="1" applyAlignment="1">
      <alignment horizontal="left" vertical="center" wrapText="1"/>
    </xf>
    <xf numFmtId="0" fontId="2" fillId="5" borderId="7" xfId="1" applyFont="1" applyFill="1" applyBorder="1" applyAlignment="1">
      <alignment horizontal="left" vertical="center" wrapText="1"/>
    </xf>
    <xf numFmtId="0" fontId="2" fillId="4" borderId="2" xfId="1" applyFont="1" applyFill="1" applyBorder="1" applyAlignment="1">
      <alignment vertical="center"/>
    </xf>
    <xf numFmtId="0" fontId="2" fillId="5" borderId="13" xfId="1" applyFont="1" applyFill="1" applyBorder="1" applyAlignment="1">
      <alignment horizontal="left" vertical="center"/>
    </xf>
    <xf numFmtId="0" fontId="2" fillId="5" borderId="13" xfId="1" applyFont="1" applyFill="1" applyBorder="1" applyAlignment="1">
      <alignment horizontal="left" vertical="center" wrapText="1"/>
    </xf>
    <xf numFmtId="0" fontId="2" fillId="5" borderId="12" xfId="1" applyFont="1" applyFill="1" applyBorder="1" applyAlignment="1">
      <alignment horizontal="left" vertical="center" wrapText="1"/>
    </xf>
    <xf numFmtId="0" fontId="2" fillId="5" borderId="3" xfId="1" applyFont="1" applyFill="1" applyBorder="1" applyAlignment="1">
      <alignment horizontal="left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left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  <xf numFmtId="0" fontId="2" fillId="4" borderId="14" xfId="1" applyFont="1" applyFill="1" applyBorder="1" applyAlignment="1">
      <alignment vertical="center"/>
    </xf>
    <xf numFmtId="0" fontId="10" fillId="4" borderId="4" xfId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vertical="center"/>
    </xf>
    <xf numFmtId="0" fontId="2" fillId="4" borderId="7" xfId="1" applyFont="1" applyFill="1" applyBorder="1" applyAlignment="1">
      <alignment vertical="center"/>
    </xf>
    <xf numFmtId="0" fontId="2" fillId="5" borderId="6" xfId="1" applyFont="1" applyFill="1" applyBorder="1" applyAlignment="1">
      <alignment horizontal="left" vertical="center"/>
    </xf>
    <xf numFmtId="0" fontId="2" fillId="5" borderId="9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0" xfId="1" applyFont="1" applyFill="1" applyBorder="1" applyAlignment="1">
      <alignment horizontal="center" vertical="center" wrapText="1"/>
    </xf>
    <xf numFmtId="0" fontId="2" fillId="5" borderId="8" xfId="1" applyFont="1" applyFill="1" applyBorder="1" applyAlignment="1">
      <alignment horizontal="center" vertical="center" wrapText="1"/>
    </xf>
    <xf numFmtId="0" fontId="2" fillId="5" borderId="9" xfId="1" applyFont="1" applyFill="1" applyBorder="1" applyAlignment="1">
      <alignment vertical="center" wrapText="1"/>
    </xf>
    <xf numFmtId="0" fontId="2" fillId="4" borderId="0" xfId="1" applyFont="1" applyFill="1" applyAlignment="1">
      <alignment vertical="center"/>
    </xf>
    <xf numFmtId="0" fontId="2" fillId="4" borderId="0" xfId="1" applyFont="1" applyFill="1" applyAlignment="1">
      <alignment horizontal="left" vertical="center"/>
    </xf>
    <xf numFmtId="0" fontId="2" fillId="4" borderId="0" xfId="1" applyFont="1" applyFill="1" applyAlignment="1">
      <alignment horizontal="center" vertical="center"/>
    </xf>
    <xf numFmtId="0" fontId="2" fillId="5" borderId="11" xfId="1" applyFont="1" applyFill="1" applyBorder="1" applyAlignment="1">
      <alignment horizontal="center" vertical="center" wrapText="1"/>
    </xf>
    <xf numFmtId="0" fontId="2" fillId="4" borderId="11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vertical="center" wrapText="1"/>
    </xf>
    <xf numFmtId="0" fontId="2" fillId="5" borderId="14" xfId="1" applyFont="1" applyFill="1" applyBorder="1" applyAlignment="1">
      <alignment vertical="center" wrapText="1"/>
    </xf>
    <xf numFmtId="0" fontId="2" fillId="5" borderId="6" xfId="1" applyFont="1" applyFill="1" applyBorder="1" applyAlignment="1">
      <alignment vertical="center" wrapText="1"/>
    </xf>
    <xf numFmtId="0" fontId="2" fillId="4" borderId="2" xfId="1" applyFont="1" applyFill="1" applyBorder="1" applyAlignment="1">
      <alignment horizontal="left" vertical="center"/>
    </xf>
    <xf numFmtId="0" fontId="2" fillId="4" borderId="9" xfId="1" applyFont="1" applyFill="1" applyBorder="1" applyAlignment="1">
      <alignment horizontal="left" vertical="center"/>
    </xf>
    <xf numFmtId="0" fontId="2" fillId="5" borderId="9" xfId="1" applyFont="1" applyFill="1" applyBorder="1" applyAlignment="1">
      <alignment horizontal="left" vertical="center" wrapText="1"/>
    </xf>
    <xf numFmtId="165" fontId="2" fillId="5" borderId="10" xfId="1" applyNumberFormat="1" applyFont="1" applyFill="1" applyBorder="1" applyAlignment="1">
      <alignment horizontal="right" vertical="center" wrapText="1"/>
    </xf>
    <xf numFmtId="0" fontId="2" fillId="5" borderId="8" xfId="1" applyFont="1" applyFill="1" applyBorder="1" applyAlignment="1">
      <alignment horizontal="right" vertical="center" wrapText="1"/>
    </xf>
    <xf numFmtId="165" fontId="2" fillId="5" borderId="8" xfId="1" applyNumberFormat="1" applyFont="1" applyFill="1" applyBorder="1" applyAlignment="1">
      <alignment vertical="center" wrapText="1"/>
    </xf>
    <xf numFmtId="1" fontId="2" fillId="5" borderId="11" xfId="1" applyNumberFormat="1" applyFont="1" applyFill="1" applyBorder="1" applyAlignment="1">
      <alignment horizontal="center" vertical="center" wrapText="1"/>
    </xf>
    <xf numFmtId="165" fontId="2" fillId="5" borderId="9" xfId="1" applyNumberFormat="1" applyFont="1" applyFill="1" applyBorder="1" applyAlignment="1">
      <alignment vertical="center" wrapText="1"/>
    </xf>
    <xf numFmtId="165" fontId="2" fillId="5" borderId="11" xfId="1" applyNumberFormat="1" applyFont="1" applyFill="1" applyBorder="1" applyAlignment="1">
      <alignment vertical="center" wrapText="1"/>
    </xf>
    <xf numFmtId="0" fontId="2" fillId="4" borderId="5" xfId="1" applyFont="1" applyFill="1" applyBorder="1" applyAlignment="1">
      <alignment vertical="center"/>
    </xf>
    <xf numFmtId="1" fontId="2" fillId="4" borderId="14" xfId="1" applyNumberFormat="1" applyFont="1" applyFill="1" applyBorder="1" applyAlignment="1">
      <alignment horizontal="center" vertical="center"/>
    </xf>
    <xf numFmtId="0" fontId="12" fillId="4" borderId="0" xfId="1" applyFont="1" applyFill="1" applyAlignment="1">
      <alignment horizontal="center" vertical="center"/>
    </xf>
    <xf numFmtId="0" fontId="12" fillId="4" borderId="7" xfId="1" applyFont="1" applyFill="1" applyBorder="1" applyAlignment="1">
      <alignment vertical="center"/>
    </xf>
    <xf numFmtId="0" fontId="2" fillId="5" borderId="2" xfId="1" applyFont="1" applyFill="1" applyBorder="1" applyAlignment="1">
      <alignment horizontal="left" vertical="center"/>
    </xf>
    <xf numFmtId="0" fontId="3" fillId="5" borderId="2" xfId="1" applyFont="1" applyFill="1" applyBorder="1" applyAlignment="1">
      <alignment horizontal="left" vertical="center"/>
    </xf>
    <xf numFmtId="0" fontId="3" fillId="5" borderId="0" xfId="1" applyFont="1" applyFill="1" applyAlignment="1">
      <alignment horizontal="left" vertical="center"/>
    </xf>
    <xf numFmtId="0" fontId="2" fillId="5" borderId="9" xfId="1" applyFont="1" applyFill="1" applyBorder="1" applyAlignment="1">
      <alignment horizontal="right" vertical="center"/>
    </xf>
    <xf numFmtId="165" fontId="2" fillId="4" borderId="4" xfId="1" applyNumberFormat="1" applyFont="1" applyFill="1" applyBorder="1" applyAlignment="1">
      <alignment horizontal="right" vertical="center" wrapText="1"/>
    </xf>
    <xf numFmtId="0" fontId="2" fillId="5" borderId="0" xfId="1" applyFont="1" applyFill="1" applyAlignment="1">
      <alignment horizontal="right" vertical="center"/>
    </xf>
    <xf numFmtId="0" fontId="2" fillId="5" borderId="0" xfId="1" applyFont="1" applyFill="1" applyAlignment="1">
      <alignment horizontal="center" vertical="center"/>
    </xf>
    <xf numFmtId="165" fontId="2" fillId="4" borderId="7" xfId="1" applyNumberFormat="1" applyFont="1" applyFill="1" applyBorder="1" applyAlignment="1">
      <alignment horizontal="right" vertical="center" wrapText="1"/>
    </xf>
    <xf numFmtId="0" fontId="2" fillId="5" borderId="0" xfId="1" applyFont="1" applyFill="1" applyAlignment="1">
      <alignment horizontal="left" vertical="center"/>
    </xf>
    <xf numFmtId="0" fontId="2" fillId="4" borderId="9" xfId="1" applyFont="1" applyFill="1" applyBorder="1" applyAlignment="1">
      <alignment vertical="center"/>
    </xf>
    <xf numFmtId="0" fontId="2" fillId="5" borderId="0" xfId="1" applyFont="1" applyFill="1" applyAlignment="1">
      <alignment horizontal="left" vertical="top"/>
    </xf>
    <xf numFmtId="0" fontId="2" fillId="4" borderId="1" xfId="1" applyFont="1" applyFill="1" applyBorder="1" applyAlignment="1">
      <alignment vertical="center"/>
    </xf>
    <xf numFmtId="0" fontId="18" fillId="4" borderId="9" xfId="0" quotePrefix="1" applyFont="1" applyFill="1" applyBorder="1"/>
    <xf numFmtId="2" fontId="18" fillId="4" borderId="4" xfId="6" applyNumberFormat="1" applyFont="1" applyFill="1" applyBorder="1" applyProtection="1"/>
    <xf numFmtId="0" fontId="18" fillId="4" borderId="13" xfId="0" quotePrefix="1" applyFont="1" applyFill="1" applyBorder="1"/>
    <xf numFmtId="0" fontId="12" fillId="5" borderId="0" xfId="1" applyFont="1" applyFill="1" applyAlignment="1">
      <alignment horizontal="left" vertical="center"/>
    </xf>
    <xf numFmtId="0" fontId="10" fillId="5" borderId="0" xfId="1" applyFont="1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10" fillId="5" borderId="0" xfId="1" applyFont="1" applyFill="1" applyAlignment="1">
      <alignment horizontal="right" vertical="center"/>
    </xf>
    <xf numFmtId="0" fontId="2" fillId="5" borderId="9" xfId="1" applyFont="1" applyFill="1" applyBorder="1" applyAlignment="1">
      <alignment horizontal="left" vertical="center"/>
    </xf>
    <xf numFmtId="165" fontId="2" fillId="4" borderId="10" xfId="1" applyNumberFormat="1" applyFont="1" applyFill="1" applyBorder="1" applyAlignment="1">
      <alignment horizontal="center" vertical="center"/>
    </xf>
    <xf numFmtId="0" fontId="3" fillId="4" borderId="0" xfId="1" applyFont="1" applyFill="1" applyAlignment="1">
      <alignment horizontal="left" vertical="center"/>
    </xf>
    <xf numFmtId="165" fontId="2" fillId="5" borderId="7" xfId="1" applyNumberFormat="1" applyFont="1" applyFill="1" applyBorder="1" applyAlignment="1">
      <alignment horizontal="left" vertical="center" wrapText="1"/>
    </xf>
    <xf numFmtId="0" fontId="2" fillId="4" borderId="10" xfId="1" applyFont="1" applyFill="1" applyBorder="1" applyAlignment="1">
      <alignment horizontal="right" vertical="center"/>
    </xf>
    <xf numFmtId="0" fontId="2" fillId="4" borderId="4" xfId="1" quotePrefix="1" applyFont="1" applyFill="1" applyBorder="1" applyAlignment="1">
      <alignment vertical="center"/>
    </xf>
    <xf numFmtId="10" fontId="2" fillId="4" borderId="6" xfId="6" applyNumberFormat="1" applyFont="1" applyFill="1" applyBorder="1" applyAlignment="1" applyProtection="1">
      <alignment horizontal="center" vertical="center"/>
    </xf>
    <xf numFmtId="165" fontId="21" fillId="4" borderId="13" xfId="0" applyNumberFormat="1" applyFont="1" applyFill="1" applyBorder="1" applyAlignment="1">
      <alignment horizontal="right" vertical="center"/>
    </xf>
    <xf numFmtId="0" fontId="2" fillId="5" borderId="1" xfId="1" applyFont="1" applyFill="1" applyBorder="1" applyAlignment="1">
      <alignment horizontal="left" vertical="center" wrapText="1"/>
    </xf>
    <xf numFmtId="0" fontId="2" fillId="4" borderId="3" xfId="1" applyFont="1" applyFill="1" applyBorder="1" applyAlignment="1">
      <alignment horizontal="right" vertical="center" wrapText="1"/>
    </xf>
    <xf numFmtId="0" fontId="2" fillId="4" borderId="11" xfId="1" quotePrefix="1" applyFont="1" applyFill="1" applyBorder="1" applyAlignment="1">
      <alignment vertical="center"/>
    </xf>
    <xf numFmtId="10" fontId="10" fillId="4" borderId="0" xfId="6" applyNumberFormat="1" applyFont="1" applyFill="1" applyBorder="1" applyAlignment="1" applyProtection="1">
      <alignment horizontal="center" vertical="center"/>
    </xf>
    <xf numFmtId="0" fontId="2" fillId="5" borderId="3" xfId="1" applyFont="1" applyFill="1" applyBorder="1" applyAlignment="1">
      <alignment horizontal="right" vertical="center" wrapText="1"/>
    </xf>
    <xf numFmtId="0" fontId="2" fillId="4" borderId="8" xfId="1" applyFont="1" applyFill="1" applyBorder="1" applyAlignment="1">
      <alignment vertical="center"/>
    </xf>
    <xf numFmtId="10" fontId="10" fillId="4" borderId="9" xfId="6" applyNumberFormat="1" applyFont="1" applyFill="1" applyBorder="1" applyAlignment="1" applyProtection="1">
      <alignment horizontal="center" vertical="center"/>
    </xf>
    <xf numFmtId="0" fontId="3" fillId="5" borderId="8" xfId="1" applyFont="1" applyFill="1" applyBorder="1" applyAlignment="1">
      <alignment horizontal="left" vertical="center"/>
    </xf>
    <xf numFmtId="0" fontId="3" fillId="5" borderId="9" xfId="1" applyFont="1" applyFill="1" applyBorder="1" applyAlignment="1">
      <alignment horizontal="left" vertical="center"/>
    </xf>
    <xf numFmtId="0" fontId="3" fillId="5" borderId="9" xfId="1" applyFont="1" applyFill="1" applyBorder="1" applyAlignment="1">
      <alignment horizontal="right" vertical="center" wrapText="1"/>
    </xf>
    <xf numFmtId="165" fontId="3" fillId="7" borderId="11" xfId="1" applyNumberFormat="1" applyFont="1" applyFill="1" applyBorder="1" applyAlignment="1">
      <alignment horizontal="right" vertical="center" wrapText="1"/>
    </xf>
    <xf numFmtId="0" fontId="2" fillId="5" borderId="13" xfId="1" applyFont="1" applyFill="1" applyBorder="1" applyAlignment="1">
      <alignment horizontal="center" vertical="center"/>
    </xf>
    <xf numFmtId="0" fontId="2" fillId="4" borderId="0" xfId="1" applyFont="1" applyFill="1" applyAlignment="1">
      <alignment horizontal="center" vertical="center" wrapText="1"/>
    </xf>
    <xf numFmtId="0" fontId="2" fillId="4" borderId="0" xfId="1" applyFont="1" applyFill="1" applyAlignment="1">
      <alignment horizontal="left" vertical="center" wrapText="1"/>
    </xf>
    <xf numFmtId="165" fontId="3" fillId="4" borderId="1" xfId="1" applyNumberFormat="1" applyFont="1" applyFill="1" applyBorder="1" applyAlignment="1">
      <alignment horizontal="right" vertical="center" wrapText="1"/>
    </xf>
    <xf numFmtId="0" fontId="2" fillId="5" borderId="9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left" vertical="center"/>
    </xf>
    <xf numFmtId="0" fontId="16" fillId="5" borderId="13" xfId="1" applyFont="1" applyFill="1" applyBorder="1" applyAlignment="1">
      <alignment horizontal="left" vertical="center"/>
    </xf>
    <xf numFmtId="165" fontId="2" fillId="7" borderId="17" xfId="1" applyNumberFormat="1" applyFont="1" applyFill="1" applyBorder="1" applyAlignment="1">
      <alignment horizontal="right" vertical="center" wrapText="1"/>
    </xf>
    <xf numFmtId="0" fontId="3" fillId="4" borderId="2" xfId="1" applyFont="1" applyFill="1" applyBorder="1" applyAlignment="1">
      <alignment horizontal="left" vertical="center"/>
    </xf>
    <xf numFmtId="0" fontId="2" fillId="4" borderId="7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right" vertical="center"/>
    </xf>
    <xf numFmtId="0" fontId="0" fillId="4" borderId="0" xfId="0" applyFill="1" applyAlignment="1">
      <alignment vertical="center"/>
    </xf>
    <xf numFmtId="0" fontId="2" fillId="4" borderId="12" xfId="1" applyFont="1" applyFill="1" applyBorder="1" applyAlignment="1">
      <alignment vertical="center"/>
    </xf>
    <xf numFmtId="0" fontId="2" fillId="4" borderId="3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horizontal="right" vertical="center" wrapText="1"/>
    </xf>
    <xf numFmtId="0" fontId="2" fillId="4" borderId="3" xfId="1" applyFont="1" applyFill="1" applyBorder="1" applyAlignment="1">
      <alignment vertical="center"/>
    </xf>
    <xf numFmtId="0" fontId="2" fillId="4" borderId="10" xfId="1" applyFont="1" applyFill="1" applyBorder="1" applyAlignment="1">
      <alignment horizontal="center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10" xfId="1" applyFont="1" applyFill="1" applyBorder="1" applyAlignment="1">
      <alignment vertical="center"/>
    </xf>
    <xf numFmtId="0" fontId="3" fillId="5" borderId="9" xfId="1" applyFont="1" applyFill="1" applyBorder="1" applyAlignment="1">
      <alignment horizontal="right" vertical="center"/>
    </xf>
    <xf numFmtId="0" fontId="11" fillId="5" borderId="13" xfId="1" applyFont="1" applyFill="1" applyBorder="1" applyAlignment="1">
      <alignment horizontal="left" vertical="center" wrapText="1"/>
    </xf>
    <xf numFmtId="0" fontId="11" fillId="5" borderId="3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1" fillId="5" borderId="9" xfId="1" applyFont="1" applyFill="1" applyBorder="1" applyAlignment="1">
      <alignment horizontal="left" vertical="center" wrapText="1"/>
    </xf>
    <xf numFmtId="0" fontId="2" fillId="4" borderId="13" xfId="1" applyFont="1" applyFill="1" applyBorder="1" applyAlignment="1">
      <alignment vertical="center"/>
    </xf>
    <xf numFmtId="0" fontId="2" fillId="5" borderId="0" xfId="1" applyFont="1" applyFill="1" applyAlignment="1">
      <alignment horizontal="right" vertical="center" wrapText="1"/>
    </xf>
    <xf numFmtId="165" fontId="2" fillId="5" borderId="1" xfId="1" applyNumberFormat="1" applyFont="1" applyFill="1" applyBorder="1" applyAlignment="1">
      <alignment horizontal="right" vertical="center" wrapText="1"/>
    </xf>
    <xf numFmtId="165" fontId="2" fillId="5" borderId="0" xfId="1" applyNumberFormat="1" applyFont="1" applyFill="1" applyAlignment="1">
      <alignment horizontal="left" vertical="center" wrapText="1"/>
    </xf>
    <xf numFmtId="165" fontId="2" fillId="5" borderId="1" xfId="1" applyNumberFormat="1" applyFont="1" applyFill="1" applyBorder="1" applyAlignment="1">
      <alignment horizontal="left" vertical="center" wrapText="1"/>
    </xf>
    <xf numFmtId="165" fontId="2" fillId="4" borderId="10" xfId="1" applyNumberFormat="1" applyFont="1" applyFill="1" applyBorder="1" applyAlignment="1">
      <alignment horizontal="right" vertical="center" wrapText="1"/>
    </xf>
    <xf numFmtId="0" fontId="2" fillId="5" borderId="8" xfId="1" applyFont="1" applyFill="1" applyBorder="1" applyAlignment="1">
      <alignment horizontal="left" vertical="center" wrapText="1"/>
    </xf>
    <xf numFmtId="0" fontId="2" fillId="5" borderId="8" xfId="1" applyFont="1" applyFill="1" applyBorder="1" applyAlignment="1">
      <alignment horizontal="left" vertical="center"/>
    </xf>
    <xf numFmtId="0" fontId="3" fillId="5" borderId="13" xfId="1" applyFont="1" applyFill="1" applyBorder="1" applyAlignment="1">
      <alignment horizontal="right" vertical="center" wrapText="1"/>
    </xf>
    <xf numFmtId="165" fontId="3" fillId="7" borderId="4" xfId="1" applyNumberFormat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/>
    </xf>
    <xf numFmtId="0" fontId="2" fillId="5" borderId="4" xfId="1" applyFont="1" applyFill="1" applyBorder="1" applyAlignment="1">
      <alignment horizontal="right" vertical="center" wrapText="1"/>
    </xf>
    <xf numFmtId="0" fontId="2" fillId="4" borderId="4" xfId="1" applyFont="1" applyFill="1" applyBorder="1" applyAlignment="1">
      <alignment vertical="center"/>
    </xf>
    <xf numFmtId="0" fontId="2" fillId="4" borderId="13" xfId="1" applyFont="1" applyFill="1" applyBorder="1" applyAlignment="1">
      <alignment horizontal="left" vertical="center" wrapText="1"/>
    </xf>
    <xf numFmtId="3" fontId="2" fillId="7" borderId="4" xfId="1" applyNumberFormat="1" applyFont="1" applyFill="1" applyBorder="1" applyAlignment="1">
      <alignment vertical="center"/>
    </xf>
    <xf numFmtId="165" fontId="2" fillId="5" borderId="3" xfId="1" applyNumberFormat="1" applyFont="1" applyFill="1" applyBorder="1" applyAlignment="1">
      <alignment horizontal="left" vertical="center" wrapText="1"/>
    </xf>
    <xf numFmtId="0" fontId="2" fillId="5" borderId="5" xfId="1" applyFont="1" applyFill="1" applyBorder="1" applyAlignment="1">
      <alignment horizontal="left" vertical="center" wrapText="1"/>
    </xf>
    <xf numFmtId="165" fontId="2" fillId="4" borderId="13" xfId="1" applyNumberFormat="1" applyFont="1" applyFill="1" applyBorder="1" applyAlignment="1">
      <alignment horizontal="right" vertical="center" wrapText="1"/>
    </xf>
    <xf numFmtId="3" fontId="2" fillId="4" borderId="13" xfId="1" applyNumberFormat="1" applyFont="1" applyFill="1" applyBorder="1" applyAlignment="1">
      <alignment horizontal="right" vertical="center" wrapText="1"/>
    </xf>
    <xf numFmtId="0" fontId="2" fillId="5" borderId="6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left" vertical="center"/>
    </xf>
    <xf numFmtId="165" fontId="2" fillId="4" borderId="0" xfId="1" applyNumberFormat="1" applyFont="1" applyFill="1" applyAlignment="1">
      <alignment horizontal="right" vertical="center" wrapText="1"/>
    </xf>
    <xf numFmtId="0" fontId="16" fillId="4" borderId="0" xfId="1" applyFont="1" applyFill="1" applyAlignment="1">
      <alignment horizontal="left" vertical="center"/>
    </xf>
    <xf numFmtId="0" fontId="16" fillId="5" borderId="0" xfId="1" quotePrefix="1" applyFont="1" applyFill="1" applyAlignment="1">
      <alignment horizontal="left" vertical="center"/>
    </xf>
    <xf numFmtId="0" fontId="2" fillId="4" borderId="0" xfId="1" applyFont="1" applyFill="1" applyAlignment="1">
      <alignment vertical="top" wrapText="1"/>
    </xf>
    <xf numFmtId="0" fontId="2" fillId="5" borderId="0" xfId="1" quotePrefix="1" applyFont="1" applyFill="1" applyAlignment="1">
      <alignment horizontal="left" vertical="center"/>
    </xf>
    <xf numFmtId="0" fontId="2" fillId="5" borderId="0" xfId="1" applyFont="1" applyFill="1" applyAlignment="1">
      <alignment vertical="center"/>
    </xf>
    <xf numFmtId="0" fontId="2" fillId="5" borderId="1" xfId="1" applyFont="1" applyFill="1" applyBorder="1" applyAlignment="1">
      <alignment vertical="center"/>
    </xf>
    <xf numFmtId="0" fontId="13" fillId="5" borderId="0" xfId="1" applyFont="1" applyFill="1" applyAlignment="1">
      <alignment horizontal="right" vertical="center"/>
    </xf>
    <xf numFmtId="165" fontId="3" fillId="8" borderId="4" xfId="1" applyNumberFormat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vertical="top" wrapText="1"/>
    </xf>
    <xf numFmtId="0" fontId="2" fillId="5" borderId="0" xfId="1" applyFont="1" applyFill="1" applyAlignment="1">
      <alignment vertical="center" wrapText="1"/>
    </xf>
    <xf numFmtId="0" fontId="2" fillId="5" borderId="1" xfId="1" applyFont="1" applyFill="1" applyBorder="1" applyAlignment="1">
      <alignment vertical="center" wrapText="1"/>
    </xf>
    <xf numFmtId="0" fontId="2" fillId="3" borderId="0" xfId="1" applyFont="1" applyFill="1"/>
    <xf numFmtId="0" fontId="2" fillId="2" borderId="0" xfId="1" applyFont="1" applyFill="1"/>
    <xf numFmtId="0" fontId="2" fillId="4" borderId="5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center" vertical="center"/>
    </xf>
    <xf numFmtId="0" fontId="2" fillId="4" borderId="8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2" fillId="4" borderId="2" xfId="1" applyFont="1" applyFill="1" applyBorder="1" applyAlignment="1">
      <alignment horizontal="left" vertical="center" wrapText="1"/>
    </xf>
    <xf numFmtId="0" fontId="2" fillId="4" borderId="0" xfId="1" applyFont="1" applyFill="1" applyAlignment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2" xfId="1" applyFont="1" applyFill="1" applyBorder="1"/>
    <xf numFmtId="0" fontId="2" fillId="4" borderId="0" xfId="1" applyFont="1" applyFill="1"/>
    <xf numFmtId="0" fontId="2" fillId="4" borderId="1" xfId="1" applyFont="1" applyFill="1" applyBorder="1"/>
    <xf numFmtId="0" fontId="2" fillId="4" borderId="8" xfId="1" quotePrefix="1" applyFont="1" applyFill="1" applyBorder="1" applyAlignment="1">
      <alignment vertical="top"/>
    </xf>
    <xf numFmtId="0" fontId="2" fillId="4" borderId="9" xfId="1" quotePrefix="1" applyFont="1" applyFill="1" applyBorder="1" applyAlignment="1">
      <alignment vertical="top"/>
    </xf>
    <xf numFmtId="0" fontId="3" fillId="4" borderId="9" xfId="1" applyFont="1" applyFill="1" applyBorder="1" applyAlignment="1">
      <alignment horizontal="left" vertical="top" wrapText="1"/>
    </xf>
    <xf numFmtId="0" fontId="3" fillId="4" borderId="10" xfId="1" applyFont="1" applyFill="1" applyBorder="1" applyAlignment="1">
      <alignment horizontal="left" vertical="top" wrapText="1"/>
    </xf>
    <xf numFmtId="165" fontId="2" fillId="0" borderId="4" xfId="1" applyNumberFormat="1" applyFont="1" applyBorder="1" applyAlignment="1" applyProtection="1">
      <alignment horizontal="right" vertical="center" wrapText="1"/>
      <protection locked="0"/>
    </xf>
    <xf numFmtId="2" fontId="18" fillId="0" borderId="4" xfId="0" applyNumberFormat="1" applyFont="1" applyBorder="1" applyProtection="1">
      <protection locked="0"/>
    </xf>
    <xf numFmtId="165" fontId="2" fillId="0" borderId="16" xfId="1" applyNumberFormat="1" applyFont="1" applyBorder="1" applyAlignment="1" applyProtection="1">
      <alignment horizontal="right" vertical="center" wrapText="1"/>
      <protection locked="0"/>
    </xf>
    <xf numFmtId="165" fontId="2" fillId="0" borderId="11" xfId="1" applyNumberFormat="1" applyFont="1" applyBorder="1" applyAlignment="1" applyProtection="1">
      <alignment horizontal="right" vertical="center" wrapText="1"/>
      <protection locked="0"/>
    </xf>
    <xf numFmtId="3" fontId="2" fillId="0" borderId="9" xfId="1" applyNumberFormat="1" applyFont="1" applyBorder="1" applyAlignment="1" applyProtection="1">
      <alignment horizontal="right" vertical="center" wrapText="1"/>
      <protection locked="0"/>
    </xf>
    <xf numFmtId="3" fontId="2" fillId="0" borderId="6" xfId="1" applyNumberFormat="1" applyFont="1" applyBorder="1" applyAlignment="1" applyProtection="1">
      <alignment horizontal="right" vertical="center" wrapText="1"/>
      <protection locked="0"/>
    </xf>
    <xf numFmtId="0" fontId="2" fillId="4" borderId="13" xfId="1" applyFont="1" applyFill="1" applyBorder="1" applyAlignment="1">
      <alignment horizontal="left" vertical="center"/>
    </xf>
    <xf numFmtId="165" fontId="2" fillId="0" borderId="9" xfId="1" applyNumberFormat="1" applyFont="1" applyBorder="1" applyAlignment="1" applyProtection="1">
      <alignment horizontal="right" vertical="center" wrapText="1"/>
      <protection locked="0"/>
    </xf>
    <xf numFmtId="165" fontId="2" fillId="0" borderId="13" xfId="1" applyNumberFormat="1" applyFont="1" applyBorder="1" applyAlignment="1" applyProtection="1">
      <alignment horizontal="right" vertical="center" wrapText="1"/>
      <protection locked="0"/>
    </xf>
    <xf numFmtId="0" fontId="12" fillId="6" borderId="6" xfId="1" applyFont="1" applyFill="1" applyBorder="1" applyAlignment="1">
      <alignment horizontal="center" vertical="center"/>
    </xf>
    <xf numFmtId="0" fontId="16" fillId="5" borderId="0" xfId="1" applyFont="1" applyFill="1" applyAlignment="1">
      <alignment horizontal="left" vertical="center" wrapText="1"/>
    </xf>
    <xf numFmtId="0" fontId="7" fillId="5" borderId="5" xfId="1" applyFont="1" applyFill="1" applyBorder="1" applyAlignment="1">
      <alignment horizontal="left" vertical="center"/>
    </xf>
    <xf numFmtId="0" fontId="7" fillId="5" borderId="8" xfId="1" applyFont="1" applyFill="1" applyBorder="1" applyAlignment="1">
      <alignment horizontal="left" vertical="center"/>
    </xf>
    <xf numFmtId="0" fontId="9" fillId="5" borderId="9" xfId="1" applyFont="1" applyFill="1" applyBorder="1" applyAlignment="1">
      <alignment horizontal="left" vertical="center"/>
    </xf>
    <xf numFmtId="0" fontId="2" fillId="6" borderId="9" xfId="1" applyFont="1" applyFill="1" applyBorder="1" applyAlignment="1">
      <alignment horizontal="center"/>
    </xf>
    <xf numFmtId="0" fontId="2" fillId="6" borderId="10" xfId="1" applyFont="1" applyFill="1" applyBorder="1" applyAlignment="1">
      <alignment horizontal="center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9" xfId="0" applyBorder="1" applyProtection="1">
      <protection locked="0"/>
    </xf>
    <xf numFmtId="0" fontId="2" fillId="2" borderId="8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5" fontId="2" fillId="4" borderId="14" xfId="1" applyNumberFormat="1" applyFont="1" applyFill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165" fontId="10" fillId="4" borderId="6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4" borderId="0" xfId="0" applyFont="1" applyFill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15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 wrapText="1"/>
    </xf>
    <xf numFmtId="0" fontId="2" fillId="0" borderId="3" xfId="1" applyFont="1" applyBorder="1" applyAlignment="1" applyProtection="1">
      <alignment horizontal="center" vertical="center"/>
      <protection locked="0"/>
    </xf>
    <xf numFmtId="0" fontId="2" fillId="0" borderId="4" xfId="1" applyFont="1" applyBorder="1" applyAlignment="1" applyProtection="1">
      <alignment horizontal="center" vertical="center"/>
      <protection locked="0"/>
    </xf>
  </cellXfs>
  <cellStyles count="7">
    <cellStyle name="Normaal 2" xfId="1" xr:uid="{0523E062-C0B6-1F4E-AAC8-438D75C5CC2A}"/>
    <cellStyle name="Procent" xfId="6" builtinId="5"/>
    <cellStyle name="Procent 2" xfId="3" xr:uid="{3D2EDCD2-8B6A-1042-8BE9-C9FB24B5E25E}"/>
    <cellStyle name="Standaard" xfId="0" builtinId="0"/>
    <cellStyle name="Standaard 2" xfId="5" xr:uid="{2D6FF23F-B6E8-C849-A0D6-BCB9B0D9FF15}"/>
    <cellStyle name="Standaard_Invulformulier_weging0" xfId="4" xr:uid="{C3D76C68-199E-4C4F-9DD8-23934F6628EC}"/>
    <cellStyle name="Valuta 2" xfId="2" xr:uid="{A86C7033-F3D4-FF4F-B7E1-98C4746BA860}"/>
  </cellStyles>
  <dxfs count="0"/>
  <tableStyles count="0" defaultTableStyle="TableStyleMedium2" defaultPivotStyle="PivotStyleLight16"/>
  <colors>
    <mruColors>
      <color rgb="FF0432FF"/>
      <color rgb="FFBBFBFF"/>
      <color rgb="FF81FF9F"/>
      <color rgb="FF00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1AA4-C0AB-A14D-9735-0975BC01AA69}">
  <sheetPr>
    <pageSetUpPr fitToPage="1"/>
  </sheetPr>
  <dimension ref="A1:Y75"/>
  <sheetViews>
    <sheetView tabSelected="1" topLeftCell="A28" zoomScale="140" zoomScaleNormal="140" workbookViewId="0">
      <selection activeCell="D8" sqref="D8"/>
    </sheetView>
  </sheetViews>
  <sheetFormatPr baseColWidth="10" defaultColWidth="9.85546875" defaultRowHeight="13"/>
  <cols>
    <col min="1" max="2" width="3.7109375" style="167" customWidth="1"/>
    <col min="3" max="3" width="34.5703125" style="167" customWidth="1"/>
    <col min="4" max="4" width="9.42578125" style="167" customWidth="1"/>
    <col min="5" max="5" width="4.5703125" style="167" customWidth="1"/>
    <col min="6" max="6" width="11.140625" style="167" customWidth="1"/>
    <col min="7" max="7" width="4.7109375" style="167" customWidth="1"/>
    <col min="8" max="8" width="12.28515625" style="167" customWidth="1"/>
    <col min="9" max="9" width="4.5703125" style="167" customWidth="1"/>
    <col min="10" max="10" width="12.28515625" style="167" customWidth="1"/>
    <col min="11" max="11" width="9.140625" style="167" customWidth="1"/>
    <col min="12" max="12" width="5.140625" style="167" customWidth="1"/>
    <col min="13" max="13" width="17.5703125" style="167" bestFit="1" customWidth="1"/>
    <col min="14" max="14" width="11.85546875" style="167" customWidth="1"/>
    <col min="15" max="15" width="3.42578125" style="167" customWidth="1"/>
    <col min="16" max="16" width="13.85546875" style="167" customWidth="1"/>
    <col min="17" max="17" width="9.85546875" style="167"/>
    <col min="18" max="18" width="14.140625" style="167" customWidth="1"/>
    <col min="19" max="16384" width="9.85546875" style="167"/>
  </cols>
  <sheetData>
    <row r="1" spans="1:15" s="23" customFormat="1" ht="20" customHeight="1">
      <c r="A1" s="196" t="s">
        <v>0</v>
      </c>
      <c r="B1" s="18"/>
      <c r="C1" s="18"/>
      <c r="D1" s="19"/>
      <c r="E1" s="19"/>
      <c r="F1" s="19"/>
      <c r="G1" s="20"/>
      <c r="H1" s="194"/>
      <c r="I1" s="194"/>
      <c r="J1" s="194"/>
      <c r="K1" s="20"/>
      <c r="L1" s="41"/>
      <c r="M1" s="41"/>
      <c r="N1" s="21" t="s">
        <v>92</v>
      </c>
      <c r="O1" s="22"/>
    </row>
    <row r="2" spans="1:15" s="23" customFormat="1" ht="36" customHeight="1">
      <c r="A2" s="197"/>
      <c r="B2" s="198"/>
      <c r="C2" s="198"/>
      <c r="D2" s="59"/>
      <c r="E2" s="59"/>
      <c r="F2" s="59"/>
      <c r="G2" s="199"/>
      <c r="H2" s="199"/>
      <c r="I2" s="199"/>
      <c r="J2" s="199"/>
      <c r="K2" s="199"/>
      <c r="L2" s="199"/>
      <c r="M2" s="199"/>
      <c r="N2" s="200"/>
      <c r="O2" s="25"/>
    </row>
    <row r="3" spans="1:15" s="23" customFormat="1" ht="14" customHeight="1">
      <c r="A3" s="26" t="s">
        <v>1</v>
      </c>
      <c r="B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  <c r="O3" s="25"/>
    </row>
    <row r="4" spans="1:15" s="23" customFormat="1" ht="14" customHeight="1">
      <c r="A4" s="29"/>
      <c r="B4" s="30" t="s">
        <v>2</v>
      </c>
      <c r="C4" s="31"/>
      <c r="D4" s="31"/>
      <c r="E4" s="32" t="s">
        <v>3</v>
      </c>
      <c r="F4" s="33"/>
      <c r="G4" s="30" t="s">
        <v>4</v>
      </c>
      <c r="H4" s="31"/>
      <c r="I4" s="32" t="s">
        <v>5</v>
      </c>
      <c r="J4" s="33"/>
      <c r="K4" s="34" t="s">
        <v>6</v>
      </c>
      <c r="L4" s="24"/>
      <c r="M4" s="24"/>
      <c r="N4" s="35"/>
      <c r="O4" s="25"/>
    </row>
    <row r="5" spans="1:15" s="23" customFormat="1" ht="14" customHeight="1">
      <c r="A5" s="29"/>
      <c r="B5" s="30" t="s">
        <v>7</v>
      </c>
      <c r="C5" s="31"/>
      <c r="D5" s="31"/>
      <c r="E5" s="36">
        <v>8</v>
      </c>
      <c r="F5" s="37"/>
      <c r="G5" s="36">
        <v>8</v>
      </c>
      <c r="H5" s="38"/>
      <c r="I5" s="36">
        <v>4</v>
      </c>
      <c r="J5" s="39"/>
      <c r="K5" s="40">
        <f>E5+G5+I5</f>
        <v>20</v>
      </c>
      <c r="L5" s="41"/>
      <c r="M5" s="41"/>
      <c r="N5" s="42"/>
      <c r="O5" s="25"/>
    </row>
    <row r="6" spans="1:15" s="23" customFormat="1" ht="14" customHeight="1">
      <c r="A6" s="29"/>
      <c r="B6" s="43" t="s">
        <v>8</v>
      </c>
      <c r="C6" s="31"/>
      <c r="D6" s="27"/>
      <c r="E6" s="32"/>
      <c r="F6" s="44" t="s">
        <v>9</v>
      </c>
      <c r="G6" s="45"/>
      <c r="H6" s="44" t="s">
        <v>9</v>
      </c>
      <c r="I6" s="45"/>
      <c r="J6" s="46" t="s">
        <v>9</v>
      </c>
      <c r="K6" s="47" t="s">
        <v>9</v>
      </c>
      <c r="L6" s="48" t="s">
        <v>10</v>
      </c>
      <c r="M6" s="48"/>
      <c r="N6" s="46" t="s">
        <v>11</v>
      </c>
      <c r="O6" s="25"/>
    </row>
    <row r="7" spans="1:15" s="23" customFormat="1" ht="14" customHeight="1">
      <c r="A7" s="29"/>
      <c r="B7" s="49"/>
      <c r="C7" s="50" t="s">
        <v>12</v>
      </c>
      <c r="D7" s="28"/>
      <c r="E7" s="36">
        <v>450</v>
      </c>
      <c r="F7" s="51"/>
      <c r="G7" s="52">
        <v>700</v>
      </c>
      <c r="H7" s="51"/>
      <c r="I7" s="53">
        <v>950</v>
      </c>
      <c r="J7" s="42"/>
      <c r="K7" s="54"/>
      <c r="L7" s="55"/>
      <c r="M7" s="56"/>
      <c r="N7" s="55"/>
      <c r="O7" s="25"/>
    </row>
    <row r="8" spans="1:15" s="23" customFormat="1" ht="14" customHeight="1">
      <c r="A8" s="57"/>
      <c r="B8" s="49"/>
      <c r="C8" s="58" t="s">
        <v>13</v>
      </c>
      <c r="D8" s="185"/>
      <c r="E8" s="59"/>
      <c r="F8" s="60">
        <f>E$5*E7*$D8</f>
        <v>0</v>
      </c>
      <c r="G8" s="61"/>
      <c r="H8" s="60">
        <f>G$5*G7*$D8</f>
        <v>0</v>
      </c>
      <c r="I8" s="61"/>
      <c r="J8" s="60">
        <f>I$5*I7*$D8</f>
        <v>0</v>
      </c>
      <c r="K8" s="62">
        <f>F8+H8+J8</f>
        <v>0</v>
      </c>
      <c r="L8" s="63">
        <v>12</v>
      </c>
      <c r="M8" s="64" t="s">
        <v>14</v>
      </c>
      <c r="N8" s="65">
        <f>L8*K8</f>
        <v>0</v>
      </c>
      <c r="O8" s="25"/>
    </row>
    <row r="9" spans="1:15" s="23" customFormat="1" ht="14" customHeight="1">
      <c r="A9" s="29"/>
      <c r="B9" s="49"/>
      <c r="C9" s="50" t="s">
        <v>15</v>
      </c>
      <c r="D9" s="28"/>
      <c r="E9" s="36">
        <v>310</v>
      </c>
      <c r="F9" s="51"/>
      <c r="G9" s="36">
        <v>330</v>
      </c>
      <c r="H9" s="51"/>
      <c r="I9" s="53">
        <v>350</v>
      </c>
      <c r="J9" s="42"/>
      <c r="K9" s="66"/>
      <c r="L9" s="67"/>
      <c r="M9" s="41"/>
      <c r="N9" s="39"/>
      <c r="O9" s="25"/>
    </row>
    <row r="10" spans="1:15" s="23" customFormat="1" ht="14" customHeight="1">
      <c r="A10" s="57"/>
      <c r="B10" s="49"/>
      <c r="C10" s="58" t="s">
        <v>16</v>
      </c>
      <c r="D10" s="185"/>
      <c r="E10" s="59"/>
      <c r="F10" s="60">
        <f>E$5*E9*$D10</f>
        <v>0</v>
      </c>
      <c r="G10" s="61"/>
      <c r="H10" s="60">
        <f>G$5*G9*$D10</f>
        <v>0</v>
      </c>
      <c r="I10" s="61"/>
      <c r="J10" s="60">
        <f>I$5*I9*$D10</f>
        <v>0</v>
      </c>
      <c r="K10" s="62">
        <f>F10+H10+J10</f>
        <v>0</v>
      </c>
      <c r="L10" s="63">
        <v>12</v>
      </c>
      <c r="M10" s="64" t="s">
        <v>14</v>
      </c>
      <c r="N10" s="65">
        <f>L10*K10</f>
        <v>0</v>
      </c>
      <c r="O10" s="25"/>
    </row>
    <row r="11" spans="1:15" s="23" customFormat="1" ht="14" customHeight="1">
      <c r="A11" s="29"/>
      <c r="B11" s="49"/>
      <c r="C11" s="50" t="s">
        <v>17</v>
      </c>
      <c r="D11" s="28"/>
      <c r="E11" s="36">
        <v>50</v>
      </c>
      <c r="F11" s="51"/>
      <c r="G11" s="52">
        <v>50</v>
      </c>
      <c r="H11" s="51"/>
      <c r="I11" s="36">
        <v>50</v>
      </c>
      <c r="J11" s="42"/>
      <c r="K11" s="66"/>
      <c r="L11" s="67"/>
      <c r="M11" s="41"/>
      <c r="N11" s="39"/>
      <c r="O11" s="25"/>
    </row>
    <row r="12" spans="1:15" s="23" customFormat="1" ht="14" customHeight="1">
      <c r="A12" s="57"/>
      <c r="B12" s="49"/>
      <c r="C12" s="58" t="s">
        <v>18</v>
      </c>
      <c r="D12" s="185"/>
      <c r="E12" s="59"/>
      <c r="F12" s="60">
        <f>E$5*E11*$D12</f>
        <v>0</v>
      </c>
      <c r="G12" s="61"/>
      <c r="H12" s="60">
        <f>G$5*G11*$D12</f>
        <v>0</v>
      </c>
      <c r="I12" s="61"/>
      <c r="J12" s="60">
        <f>I$5*I11*$D12</f>
        <v>0</v>
      </c>
      <c r="K12" s="62">
        <f>F12+H12+J12</f>
        <v>0</v>
      </c>
      <c r="L12" s="63">
        <v>12</v>
      </c>
      <c r="M12" s="64" t="s">
        <v>14</v>
      </c>
      <c r="N12" s="65">
        <f>L12*K12</f>
        <v>0</v>
      </c>
      <c r="O12" s="25"/>
    </row>
    <row r="13" spans="1:15" s="23" customFormat="1" ht="14" customHeight="1">
      <c r="A13" s="29"/>
      <c r="B13" s="49"/>
      <c r="C13" s="50" t="s">
        <v>19</v>
      </c>
      <c r="D13" s="28"/>
      <c r="E13" s="34">
        <f>E$5</f>
        <v>8</v>
      </c>
      <c r="F13" s="68"/>
      <c r="G13" s="34">
        <f>G$5</f>
        <v>8</v>
      </c>
      <c r="H13" s="68"/>
      <c r="I13" s="34">
        <f>I$5</f>
        <v>4</v>
      </c>
      <c r="J13" s="69"/>
      <c r="K13" s="66"/>
      <c r="L13" s="67"/>
      <c r="M13" s="41"/>
      <c r="N13" s="39"/>
      <c r="O13" s="25"/>
    </row>
    <row r="14" spans="1:15" s="23" customFormat="1" ht="14" customHeight="1">
      <c r="A14" s="70"/>
      <c r="B14" s="49"/>
      <c r="C14" s="58" t="s">
        <v>20</v>
      </c>
      <c r="D14" s="185"/>
      <c r="E14" s="59"/>
      <c r="F14" s="60">
        <f>E$5*$D14</f>
        <v>0</v>
      </c>
      <c r="G14" s="61"/>
      <c r="H14" s="60">
        <f>G$5*$D14</f>
        <v>0</v>
      </c>
      <c r="I14" s="61"/>
      <c r="J14" s="60">
        <f>I$5*$D14</f>
        <v>0</v>
      </c>
      <c r="K14" s="62">
        <f>F14+H14+J14</f>
        <v>0</v>
      </c>
      <c r="L14" s="63">
        <v>12</v>
      </c>
      <c r="M14" s="64" t="s">
        <v>14</v>
      </c>
      <c r="N14" s="65">
        <f>L14*K14</f>
        <v>0</v>
      </c>
      <c r="O14" s="25"/>
    </row>
    <row r="15" spans="1:15" s="23" customFormat="1" ht="14" customHeight="1">
      <c r="A15" s="71"/>
      <c r="B15" s="72"/>
      <c r="C15" s="73"/>
      <c r="D15" s="73" t="s">
        <v>21</v>
      </c>
      <c r="E15" s="31"/>
      <c r="F15" s="31"/>
      <c r="G15" s="31"/>
      <c r="H15" s="31"/>
      <c r="I15" s="31"/>
      <c r="J15" s="31"/>
      <c r="K15" s="31"/>
      <c r="L15" s="31"/>
      <c r="M15" s="33"/>
      <c r="N15" s="74">
        <f>SUM(N8:N14)</f>
        <v>0</v>
      </c>
      <c r="O15" s="25"/>
    </row>
    <row r="16" spans="1:15" s="23" customFormat="1" ht="14" customHeight="1">
      <c r="A16" s="71"/>
      <c r="B16" s="72"/>
      <c r="C16" s="75"/>
      <c r="D16" s="24"/>
      <c r="E16" s="24"/>
      <c r="F16" s="24"/>
      <c r="G16" s="195"/>
      <c r="H16" s="24"/>
      <c r="I16" s="24"/>
      <c r="J16" s="24"/>
      <c r="K16" s="76"/>
      <c r="L16" s="24"/>
      <c r="M16" s="24"/>
      <c r="N16" s="77"/>
      <c r="O16" s="25"/>
    </row>
    <row r="17" spans="1:15" s="23" customFormat="1" ht="14" customHeight="1">
      <c r="A17" s="71"/>
      <c r="B17" s="78" t="s">
        <v>22</v>
      </c>
      <c r="C17" s="79"/>
      <c r="D17" s="59"/>
      <c r="E17" s="24"/>
      <c r="F17" s="49"/>
      <c r="G17" s="49"/>
      <c r="H17" s="49"/>
      <c r="I17" s="49"/>
      <c r="J17" s="49"/>
      <c r="K17" s="49"/>
      <c r="L17" s="49"/>
      <c r="M17" s="49"/>
      <c r="N17" s="81"/>
      <c r="O17" s="25"/>
    </row>
    <row r="18" spans="1:15" s="23" customFormat="1" ht="14" customHeight="1">
      <c r="A18" s="71"/>
      <c r="B18" s="72"/>
      <c r="C18" s="82" t="s">
        <v>23</v>
      </c>
      <c r="D18" s="83">
        <v>0</v>
      </c>
      <c r="E18" s="24" t="s">
        <v>24</v>
      </c>
      <c r="F18" s="80" t="s">
        <v>25</v>
      </c>
      <c r="G18" s="49"/>
      <c r="H18" s="49"/>
      <c r="I18" s="49"/>
      <c r="J18" s="49"/>
      <c r="K18" s="49"/>
      <c r="L18" s="49"/>
      <c r="M18" s="49"/>
      <c r="N18" s="81"/>
      <c r="O18" s="25"/>
    </row>
    <row r="19" spans="1:15" s="23" customFormat="1" ht="14" customHeight="1">
      <c r="A19" s="71"/>
      <c r="B19" s="72"/>
      <c r="C19" s="84" t="s">
        <v>26</v>
      </c>
      <c r="D19" s="186"/>
      <c r="E19" s="24" t="s">
        <v>24</v>
      </c>
      <c r="F19" s="49"/>
      <c r="G19" s="49"/>
      <c r="H19" s="49"/>
      <c r="I19" s="49"/>
      <c r="J19" s="49"/>
      <c r="K19" s="49"/>
      <c r="L19" s="49"/>
      <c r="M19" s="49"/>
      <c r="N19" s="81"/>
      <c r="O19" s="25"/>
    </row>
    <row r="20" spans="1:15" s="23" customFormat="1" ht="14" customHeight="1">
      <c r="A20" s="71"/>
      <c r="B20" s="72"/>
      <c r="C20" s="84" t="s">
        <v>27</v>
      </c>
      <c r="D20" s="186"/>
      <c r="E20" s="24" t="s">
        <v>24</v>
      </c>
      <c r="F20" s="85" t="str">
        <f>IF(D19&lt;D18,"Ongeldige invoer, staffelkorting moet lager liggen dan bovenliggende staffeltrede",IF(D20&lt;D19,"Ongeldige invoer, staffelkorting moet lager liggen dan bovenliggende staffeltrede",IF(D21&lt;D20,"Ongeldige invoer, staffelkorting moet lager liggen dan bovenliggende staffeltrede","")))</f>
        <v/>
      </c>
      <c r="G20" s="49"/>
      <c r="H20" s="49"/>
      <c r="I20" s="49"/>
      <c r="J20" s="49"/>
      <c r="K20" s="49"/>
      <c r="L20" s="49"/>
      <c r="M20" s="49"/>
      <c r="N20" s="81"/>
      <c r="O20" s="25"/>
    </row>
    <row r="21" spans="1:15" s="23" customFormat="1" ht="14" customHeight="1">
      <c r="A21" s="71"/>
      <c r="B21" s="72"/>
      <c r="C21" s="84" t="s">
        <v>28</v>
      </c>
      <c r="D21" s="186"/>
      <c r="E21" s="24" t="s">
        <v>24</v>
      </c>
      <c r="F21" s="24"/>
      <c r="G21" s="49"/>
      <c r="H21" s="86" t="s">
        <v>29</v>
      </c>
      <c r="I21" s="49"/>
      <c r="J21" s="49"/>
      <c r="K21" s="49"/>
      <c r="L21" s="49"/>
      <c r="M21" s="49"/>
      <c r="N21" s="87" t="s">
        <v>30</v>
      </c>
      <c r="O21" s="25"/>
    </row>
    <row r="22" spans="1:15" s="23" customFormat="1" ht="14" customHeight="1">
      <c r="A22" s="71"/>
      <c r="B22" s="72"/>
      <c r="C22" s="75"/>
      <c r="D22" s="24"/>
      <c r="E22" s="24"/>
      <c r="F22" s="49"/>
      <c r="G22" s="49"/>
      <c r="H22" s="86" t="s">
        <v>31</v>
      </c>
      <c r="I22" s="24"/>
      <c r="J22" s="24"/>
      <c r="K22" s="24"/>
      <c r="L22" s="24"/>
      <c r="M22" s="24"/>
      <c r="N22" s="76" t="s">
        <v>32</v>
      </c>
      <c r="O22" s="25"/>
    </row>
    <row r="23" spans="1:15" s="23" customFormat="1" ht="14" customHeight="1">
      <c r="A23" s="29"/>
      <c r="B23" s="49"/>
      <c r="C23" s="58" t="s">
        <v>33</v>
      </c>
      <c r="D23" s="79"/>
      <c r="E23" s="79"/>
      <c r="F23" s="44" t="s">
        <v>34</v>
      </c>
      <c r="G23" s="78"/>
      <c r="H23" s="86" t="s">
        <v>35</v>
      </c>
      <c r="I23" s="88"/>
      <c r="J23" s="89" t="s">
        <v>36</v>
      </c>
      <c r="K23" s="73"/>
      <c r="L23" s="76"/>
      <c r="M23" s="24"/>
      <c r="N23" s="90" t="s">
        <v>11</v>
      </c>
      <c r="O23" s="25"/>
    </row>
    <row r="24" spans="1:15" s="23" customFormat="1" ht="14" customHeight="1">
      <c r="A24" s="29"/>
      <c r="B24" s="49"/>
      <c r="C24" s="91"/>
      <c r="D24" s="91"/>
      <c r="E24" s="49"/>
      <c r="F24" s="45">
        <v>1</v>
      </c>
      <c r="G24" s="66"/>
      <c r="H24" s="213">
        <f>N$15</f>
        <v>0</v>
      </c>
      <c r="I24" s="92"/>
      <c r="J24" s="93">
        <v>9</v>
      </c>
      <c r="K24" s="94" t="s">
        <v>37</v>
      </c>
      <c r="L24" s="95"/>
      <c r="M24" s="28"/>
      <c r="N24" s="96">
        <f>(5/$K$5*(1-$D$18/100)+4/$K$5*(1-$D$19/100))*$N$15</f>
        <v>0</v>
      </c>
      <c r="O24" s="25"/>
    </row>
    <row r="25" spans="1:15" s="23" customFormat="1" ht="14" customHeight="1">
      <c r="A25" s="29"/>
      <c r="B25" s="49"/>
      <c r="C25" s="91"/>
      <c r="D25" s="91"/>
      <c r="E25" s="49"/>
      <c r="F25" s="45">
        <v>2</v>
      </c>
      <c r="G25" s="29"/>
      <c r="H25" s="214"/>
      <c r="I25" s="97"/>
      <c r="J25" s="98">
        <v>18</v>
      </c>
      <c r="K25" s="99" t="s">
        <v>37</v>
      </c>
      <c r="L25" s="100"/>
      <c r="M25" s="97"/>
      <c r="N25" s="96">
        <f>(11/$K$5*(1-$D$19/100)+6/$K$5*(1-$D$20/100)+1/$K$5*(1-$D$21/100))*$N$15</f>
        <v>0</v>
      </c>
      <c r="O25" s="25"/>
    </row>
    <row r="26" spans="1:15" s="23" customFormat="1" ht="14" customHeight="1">
      <c r="A26" s="29"/>
      <c r="B26" s="49"/>
      <c r="C26" s="91"/>
      <c r="D26" s="91"/>
      <c r="E26" s="49"/>
      <c r="F26" s="45">
        <v>3</v>
      </c>
      <c r="G26" s="29"/>
      <c r="H26" s="214"/>
      <c r="I26" s="97"/>
      <c r="J26" s="101">
        <v>20</v>
      </c>
      <c r="K26" s="99" t="s">
        <v>37</v>
      </c>
      <c r="L26" s="100"/>
      <c r="M26" s="97"/>
      <c r="N26" s="96">
        <f>(17/$K$5*(1-$D$20/100)+3/$K$5*(1-$D$21/100))*$N$15</f>
        <v>0</v>
      </c>
      <c r="O26" s="25"/>
    </row>
    <row r="27" spans="1:15" s="23" customFormat="1" ht="14" customHeight="1">
      <c r="A27" s="29"/>
      <c r="B27" s="49"/>
      <c r="C27" s="91"/>
      <c r="D27" s="91"/>
      <c r="E27" s="49"/>
      <c r="F27" s="45">
        <v>4</v>
      </c>
      <c r="G27" s="102"/>
      <c r="H27" s="215"/>
      <c r="I27" s="35"/>
      <c r="J27" s="101">
        <v>20</v>
      </c>
      <c r="K27" s="99" t="s">
        <v>37</v>
      </c>
      <c r="L27" s="103"/>
      <c r="M27" s="35"/>
      <c r="N27" s="96">
        <f>((1-$D$21/100))*$N$15</f>
        <v>0</v>
      </c>
      <c r="O27" s="25"/>
    </row>
    <row r="28" spans="1:15" s="23" customFormat="1" ht="28" customHeight="1">
      <c r="A28" s="104"/>
      <c r="B28" s="105"/>
      <c r="C28" s="106" t="s">
        <v>38</v>
      </c>
      <c r="D28" s="59"/>
      <c r="E28" s="59"/>
      <c r="F28" s="59"/>
      <c r="G28" s="59"/>
      <c r="H28" s="59"/>
      <c r="I28" s="59"/>
      <c r="J28" s="59"/>
      <c r="K28" s="59"/>
      <c r="L28" s="59"/>
      <c r="M28" s="35"/>
      <c r="N28" s="107">
        <f>SUM(N24:N27)</f>
        <v>0</v>
      </c>
      <c r="O28" s="25"/>
    </row>
    <row r="29" spans="1:15" s="23" customFormat="1" ht="14" customHeight="1">
      <c r="A29" s="70" t="s">
        <v>39</v>
      </c>
      <c r="B29" s="78"/>
      <c r="C29" s="30"/>
      <c r="D29" s="30"/>
      <c r="E29" s="30"/>
      <c r="F29" s="108" t="s">
        <v>40</v>
      </c>
      <c r="G29" s="30"/>
      <c r="H29" s="109" t="s">
        <v>9</v>
      </c>
      <c r="I29" s="110"/>
      <c r="J29" s="110"/>
      <c r="K29" s="110"/>
      <c r="L29" s="110"/>
      <c r="M29" s="110"/>
      <c r="N29" s="111"/>
      <c r="O29" s="25"/>
    </row>
    <row r="30" spans="1:15" s="23" customFormat="1" ht="14" customHeight="1">
      <c r="A30" s="70"/>
      <c r="B30" s="78"/>
      <c r="C30" s="89" t="s">
        <v>41</v>
      </c>
      <c r="D30" s="185"/>
      <c r="E30" s="89"/>
      <c r="F30" s="112">
        <v>10</v>
      </c>
      <c r="G30" s="113"/>
      <c r="H30" s="74">
        <f>F30*D30</f>
        <v>0</v>
      </c>
      <c r="I30" s="110"/>
      <c r="J30" s="110"/>
      <c r="K30" s="110"/>
      <c r="L30" s="110"/>
      <c r="M30" s="110"/>
      <c r="N30" s="111"/>
      <c r="O30" s="25"/>
    </row>
    <row r="31" spans="1:15" s="23" customFormat="1" ht="14" customHeight="1">
      <c r="A31" s="70"/>
      <c r="B31" s="78"/>
      <c r="C31" s="114" t="s">
        <v>42</v>
      </c>
      <c r="D31" s="187"/>
      <c r="E31" s="30"/>
      <c r="F31" s="108">
        <v>5</v>
      </c>
      <c r="G31" s="113"/>
      <c r="H31" s="74">
        <f>F31*D31</f>
        <v>0</v>
      </c>
      <c r="I31" s="110"/>
      <c r="J31" s="110"/>
      <c r="K31" s="110"/>
      <c r="L31" s="110"/>
      <c r="M31" s="110"/>
      <c r="N31" s="111"/>
      <c r="O31" s="25"/>
    </row>
    <row r="32" spans="1:15" s="23" customFormat="1" ht="14" customHeight="1">
      <c r="A32" s="70"/>
      <c r="B32" s="78"/>
      <c r="C32" s="30" t="s">
        <v>43</v>
      </c>
      <c r="D32" s="115">
        <f>2*D30+D31</f>
        <v>0</v>
      </c>
      <c r="E32" s="30"/>
      <c r="F32" s="108">
        <v>5</v>
      </c>
      <c r="G32" s="113"/>
      <c r="H32" s="74">
        <f>F32*D32</f>
        <v>0</v>
      </c>
      <c r="I32" s="110"/>
      <c r="J32" s="51" t="s">
        <v>34</v>
      </c>
      <c r="K32" s="49"/>
      <c r="L32" s="51" t="s">
        <v>36</v>
      </c>
      <c r="M32" s="49"/>
      <c r="N32" s="90" t="s">
        <v>11</v>
      </c>
      <c r="O32" s="25"/>
    </row>
    <row r="33" spans="1:15" s="23" customFormat="1" ht="14" customHeight="1">
      <c r="A33" s="116"/>
      <c r="B33" s="50"/>
      <c r="C33" s="216" t="s">
        <v>44</v>
      </c>
      <c r="D33" s="217"/>
      <c r="E33" s="217"/>
      <c r="F33" s="217"/>
      <c r="G33" s="218"/>
      <c r="H33" s="210">
        <f>SUM(H30:H32)</f>
        <v>0</v>
      </c>
      <c r="I33" s="66"/>
      <c r="J33" s="117">
        <v>1</v>
      </c>
      <c r="K33" s="66"/>
      <c r="L33" s="118">
        <v>5</v>
      </c>
      <c r="M33" s="42"/>
      <c r="N33" s="74">
        <f>H$33*L33</f>
        <v>0</v>
      </c>
      <c r="O33" s="25"/>
    </row>
    <row r="34" spans="1:15" s="23" customFormat="1" ht="14" customHeight="1">
      <c r="A34" s="116"/>
      <c r="B34" s="119"/>
      <c r="C34" s="217"/>
      <c r="D34" s="217"/>
      <c r="E34" s="217"/>
      <c r="F34" s="217"/>
      <c r="G34" s="218"/>
      <c r="H34" s="211"/>
      <c r="I34" s="120"/>
      <c r="J34" s="121">
        <v>2</v>
      </c>
      <c r="K34" s="120"/>
      <c r="L34" s="122">
        <v>10</v>
      </c>
      <c r="M34" s="123"/>
      <c r="N34" s="74">
        <f>H$33*L34</f>
        <v>0</v>
      </c>
      <c r="O34" s="25"/>
    </row>
    <row r="35" spans="1:15" s="23" customFormat="1" ht="14" customHeight="1">
      <c r="A35" s="116"/>
      <c r="B35" s="119"/>
      <c r="C35" s="217"/>
      <c r="D35" s="217"/>
      <c r="E35" s="217"/>
      <c r="F35" s="217"/>
      <c r="G35" s="218"/>
      <c r="H35" s="211"/>
      <c r="I35" s="102"/>
      <c r="J35" s="124">
        <v>3</v>
      </c>
      <c r="K35" s="102"/>
      <c r="L35" s="125">
        <v>16</v>
      </c>
      <c r="M35" s="126"/>
      <c r="N35" s="74">
        <f>H$33*L35</f>
        <v>0</v>
      </c>
      <c r="O35" s="25"/>
    </row>
    <row r="36" spans="1:15" s="23" customFormat="1" ht="14" customHeight="1">
      <c r="A36" s="116"/>
      <c r="B36" s="119"/>
      <c r="C36" s="217"/>
      <c r="D36" s="217"/>
      <c r="E36" s="217"/>
      <c r="F36" s="217"/>
      <c r="G36" s="218"/>
      <c r="H36" s="212"/>
      <c r="I36" s="102"/>
      <c r="J36" s="124">
        <v>4</v>
      </c>
      <c r="K36" s="102"/>
      <c r="L36" s="125">
        <v>20</v>
      </c>
      <c r="M36" s="126"/>
      <c r="N36" s="74">
        <f>H$33*L36</f>
        <v>0</v>
      </c>
      <c r="O36" s="25"/>
    </row>
    <row r="37" spans="1:15" s="23" customFormat="1" ht="28" customHeight="1">
      <c r="A37" s="116"/>
      <c r="B37" s="105"/>
      <c r="C37" s="127" t="s">
        <v>45</v>
      </c>
      <c r="D37" s="59"/>
      <c r="E37" s="59"/>
      <c r="F37" s="59"/>
      <c r="G37" s="59"/>
      <c r="H37" s="59"/>
      <c r="I37" s="59"/>
      <c r="J37" s="59"/>
      <c r="K37" s="59"/>
      <c r="L37" s="59"/>
      <c r="M37" s="35"/>
      <c r="N37" s="107">
        <f>SUM(N33:N36)</f>
        <v>0</v>
      </c>
      <c r="O37" s="25"/>
    </row>
    <row r="38" spans="1:15" s="23" customFormat="1" ht="14" customHeight="1">
      <c r="A38" s="66" t="s">
        <v>46</v>
      </c>
      <c r="B38" s="41"/>
      <c r="C38" s="128"/>
      <c r="D38" s="129"/>
      <c r="E38" s="34">
        <f>E$5</f>
        <v>8</v>
      </c>
      <c r="F38" s="130"/>
      <c r="G38" s="34">
        <f>G$5</f>
        <v>8</v>
      </c>
      <c r="H38" s="131"/>
      <c r="I38" s="34">
        <f>I$5</f>
        <v>4</v>
      </c>
      <c r="J38" s="42"/>
      <c r="K38" s="27"/>
      <c r="L38" s="27"/>
      <c r="M38" s="27"/>
      <c r="N38" s="28"/>
      <c r="O38" s="25"/>
    </row>
    <row r="39" spans="1:15" s="23" customFormat="1" ht="14" customHeight="1">
      <c r="A39" s="29"/>
      <c r="B39" s="132"/>
      <c r="C39" s="133"/>
      <c r="D39" s="132"/>
      <c r="E39" s="32"/>
      <c r="F39" s="44" t="s">
        <v>9</v>
      </c>
      <c r="G39" s="45"/>
      <c r="H39" s="44" t="s">
        <v>9</v>
      </c>
      <c r="I39" s="45"/>
      <c r="J39" s="46" t="s">
        <v>9</v>
      </c>
      <c r="K39" s="24"/>
      <c r="L39" s="24"/>
      <c r="M39" s="24"/>
      <c r="N39" s="97"/>
      <c r="O39" s="25"/>
    </row>
    <row r="40" spans="1:15" s="23" customFormat="1" ht="14" customHeight="1">
      <c r="A40" s="29"/>
      <c r="B40" s="58" t="s">
        <v>47</v>
      </c>
      <c r="C40" s="133"/>
      <c r="D40" s="192"/>
      <c r="E40" s="32"/>
      <c r="F40" s="60">
        <f>$D40*E$5</f>
        <v>0</v>
      </c>
      <c r="G40" s="134"/>
      <c r="H40" s="135"/>
      <c r="I40" s="134"/>
      <c r="J40" s="135"/>
      <c r="K40" s="136"/>
      <c r="L40" s="136"/>
      <c r="M40" s="136"/>
      <c r="N40" s="137"/>
      <c r="O40" s="25"/>
    </row>
    <row r="41" spans="1:15" s="23" customFormat="1" ht="14" customHeight="1">
      <c r="A41" s="29"/>
      <c r="B41" s="191" t="s">
        <v>48</v>
      </c>
      <c r="C41" s="133"/>
      <c r="D41" s="193"/>
      <c r="E41" s="102"/>
      <c r="F41" s="79"/>
      <c r="G41" s="79"/>
      <c r="H41" s="138">
        <f>$D41*G$5</f>
        <v>0</v>
      </c>
      <c r="I41" s="49"/>
      <c r="J41" s="81"/>
      <c r="K41" s="24"/>
      <c r="L41" s="24"/>
      <c r="M41" s="24"/>
      <c r="N41" s="97"/>
      <c r="O41" s="25"/>
    </row>
    <row r="42" spans="1:15" s="23" customFormat="1" ht="14" customHeight="1">
      <c r="A42" s="29"/>
      <c r="B42" s="58" t="s">
        <v>49</v>
      </c>
      <c r="C42" s="49"/>
      <c r="D42" s="192"/>
      <c r="E42" s="139"/>
      <c r="F42" s="24"/>
      <c r="G42" s="24"/>
      <c r="H42" s="24"/>
      <c r="I42" s="24"/>
      <c r="J42" s="60">
        <f>$D42*I$5</f>
        <v>0</v>
      </c>
      <c r="K42" s="24"/>
      <c r="L42" s="24"/>
      <c r="M42" s="24"/>
      <c r="N42" s="35"/>
      <c r="O42" s="25"/>
    </row>
    <row r="43" spans="1:15" s="23" customFormat="1" ht="28" customHeight="1">
      <c r="A43" s="140"/>
      <c r="B43" s="89"/>
      <c r="C43" s="141" t="s">
        <v>50</v>
      </c>
      <c r="D43" s="31"/>
      <c r="E43" s="31"/>
      <c r="F43" s="31"/>
      <c r="G43" s="31"/>
      <c r="H43" s="31"/>
      <c r="I43" s="31"/>
      <c r="J43" s="31"/>
      <c r="K43" s="31"/>
      <c r="L43" s="31"/>
      <c r="M43" s="33"/>
      <c r="N43" s="142">
        <f>F40+H41+J42</f>
        <v>0</v>
      </c>
      <c r="O43" s="25"/>
    </row>
    <row r="44" spans="1:15" s="23" customFormat="1" ht="14" customHeight="1">
      <c r="A44" s="70" t="s">
        <v>51</v>
      </c>
      <c r="B44" s="78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97"/>
      <c r="O44" s="25"/>
    </row>
    <row r="45" spans="1:15" s="23" customFormat="1" ht="14" customHeight="1">
      <c r="A45" s="70"/>
      <c r="B45" s="78"/>
      <c r="C45" s="143" t="s">
        <v>52</v>
      </c>
      <c r="D45" s="144">
        <v>2</v>
      </c>
      <c r="E45" s="24"/>
      <c r="F45" s="75"/>
      <c r="G45" s="24"/>
      <c r="H45" s="24"/>
      <c r="I45" s="24"/>
      <c r="J45" s="24"/>
      <c r="K45" s="24"/>
      <c r="L45" s="24"/>
      <c r="M45" s="24"/>
      <c r="N45" s="97"/>
      <c r="O45" s="25"/>
    </row>
    <row r="46" spans="1:15" s="23" customFormat="1" ht="14" customHeight="1">
      <c r="A46" s="70"/>
      <c r="B46" s="78"/>
      <c r="C46" s="143" t="s">
        <v>53</v>
      </c>
      <c r="D46" s="144">
        <f>E5+G5+I5</f>
        <v>20</v>
      </c>
      <c r="E46" s="110"/>
      <c r="F46" s="143" t="s">
        <v>54</v>
      </c>
      <c r="G46" s="24"/>
      <c r="H46" s="24"/>
      <c r="I46" s="24"/>
      <c r="J46" s="24"/>
      <c r="K46" s="24"/>
      <c r="L46" s="24"/>
      <c r="M46" s="24"/>
      <c r="N46" s="97"/>
      <c r="O46" s="25"/>
    </row>
    <row r="47" spans="1:15" s="23" customFormat="1" ht="14" customHeight="1">
      <c r="A47" s="70"/>
      <c r="B47" s="78"/>
      <c r="C47" s="93" t="s">
        <v>55</v>
      </c>
      <c r="D47" s="145">
        <v>350</v>
      </c>
      <c r="E47" s="146" t="s">
        <v>6</v>
      </c>
      <c r="F47" s="147">
        <f>SUM(F48:F50)</f>
        <v>0</v>
      </c>
      <c r="G47" s="85" t="str">
        <f>IF(F47=D47,"","Aantal opgegeven uren nog niet correct, totaal moet gelijk zijn aan 350")</f>
        <v>Aantal opgegeven uren nog niet correct, totaal moet gelijk zijn aan 350</v>
      </c>
      <c r="H47" s="24"/>
      <c r="I47" s="24"/>
      <c r="J47" s="49"/>
      <c r="K47" s="24"/>
      <c r="L47" s="24"/>
      <c r="M47" s="24"/>
      <c r="N47" s="97"/>
      <c r="O47" s="25"/>
    </row>
    <row r="48" spans="1:15" s="23" customFormat="1" ht="14" customHeight="1">
      <c r="A48" s="70"/>
      <c r="B48" s="113" t="s">
        <v>56</v>
      </c>
      <c r="C48" s="102"/>
      <c r="D48" s="185"/>
      <c r="E48" s="139"/>
      <c r="F48" s="189"/>
      <c r="G48" s="32"/>
      <c r="H48" s="148">
        <f>F48*D48</f>
        <v>0</v>
      </c>
      <c r="I48" s="24"/>
      <c r="J48" s="24"/>
      <c r="K48" s="24"/>
      <c r="L48" s="24"/>
      <c r="M48" s="24"/>
      <c r="N48" s="97"/>
      <c r="O48" s="25"/>
    </row>
    <row r="49" spans="1:25" s="23" customFormat="1" ht="14" customHeight="1">
      <c r="A49" s="70"/>
      <c r="B49" s="113" t="s">
        <v>57</v>
      </c>
      <c r="C49" s="120"/>
      <c r="D49" s="188"/>
      <c r="E49" s="32"/>
      <c r="F49" s="189"/>
      <c r="G49" s="32"/>
      <c r="H49" s="148">
        <f>F49*D49</f>
        <v>0</v>
      </c>
      <c r="I49" s="24"/>
      <c r="J49" s="24"/>
      <c r="K49" s="24"/>
      <c r="L49" s="24"/>
      <c r="M49" s="24"/>
      <c r="N49" s="97"/>
      <c r="O49" s="25"/>
    </row>
    <row r="50" spans="1:25" s="23" customFormat="1" ht="14" customHeight="1">
      <c r="A50" s="70"/>
      <c r="B50" s="113" t="s">
        <v>58</v>
      </c>
      <c r="C50" s="120"/>
      <c r="D50" s="188"/>
      <c r="E50" s="149"/>
      <c r="F50" s="190"/>
      <c r="G50" s="149"/>
      <c r="H50" s="92">
        <f>F50*D50</f>
        <v>0</v>
      </c>
      <c r="I50" s="24"/>
      <c r="J50" s="24" t="s">
        <v>59</v>
      </c>
      <c r="K50" s="24"/>
      <c r="L50" s="24"/>
      <c r="M50" s="24"/>
      <c r="N50" s="97"/>
      <c r="O50" s="25"/>
    </row>
    <row r="51" spans="1:25" s="23" customFormat="1" ht="14" customHeight="1">
      <c r="A51" s="70"/>
      <c r="B51" s="79"/>
      <c r="C51" s="30" t="s">
        <v>60</v>
      </c>
      <c r="D51" s="150"/>
      <c r="E51" s="146"/>
      <c r="F51" s="151"/>
      <c r="G51" s="31"/>
      <c r="H51" s="133"/>
      <c r="I51" s="32"/>
      <c r="J51" s="148">
        <f>SUM(H48:H50)</f>
        <v>0</v>
      </c>
      <c r="K51" s="24"/>
      <c r="L51" s="24"/>
      <c r="M51" s="24"/>
      <c r="N51" s="35"/>
      <c r="O51" s="25"/>
    </row>
    <row r="52" spans="1:25" s="23" customFormat="1" ht="28" customHeight="1">
      <c r="A52" s="140"/>
      <c r="B52" s="89"/>
      <c r="C52" s="141" t="s">
        <v>61</v>
      </c>
      <c r="D52" s="31"/>
      <c r="E52" s="31"/>
      <c r="F52" s="31"/>
      <c r="G52" s="31"/>
      <c r="H52" s="31"/>
      <c r="I52" s="31"/>
      <c r="J52" s="31"/>
      <c r="K52" s="31"/>
      <c r="L52" s="31"/>
      <c r="M52" s="33"/>
      <c r="N52" s="142">
        <f>J51*D45*D46</f>
        <v>0</v>
      </c>
      <c r="O52" s="25"/>
    </row>
    <row r="53" spans="1:25" s="23" customFormat="1" ht="14" customHeight="1">
      <c r="A53" s="70"/>
      <c r="B53" s="78"/>
      <c r="C53" s="43"/>
      <c r="D53" s="43"/>
      <c r="E53" s="43"/>
      <c r="F53" s="152"/>
      <c r="G53" s="43"/>
      <c r="H53" s="78"/>
      <c r="I53" s="78"/>
      <c r="J53" s="78"/>
      <c r="K53" s="78"/>
      <c r="L53" s="78"/>
      <c r="M53" s="78"/>
      <c r="N53" s="153"/>
      <c r="O53" s="25"/>
    </row>
    <row r="54" spans="1:25" s="23" customFormat="1" ht="14" customHeight="1">
      <c r="A54" s="57"/>
      <c r="B54" s="80"/>
      <c r="C54" s="50"/>
      <c r="D54" s="154"/>
      <c r="E54" s="50"/>
      <c r="F54" s="51"/>
      <c r="G54" s="50"/>
      <c r="H54" s="78"/>
      <c r="I54" s="78"/>
      <c r="J54" s="78"/>
      <c r="K54" s="78"/>
      <c r="L54" s="78"/>
      <c r="M54" s="78"/>
      <c r="N54" s="153"/>
      <c r="O54" s="25"/>
      <c r="Q54" s="219"/>
      <c r="R54" s="220"/>
      <c r="S54" s="220"/>
      <c r="T54" s="220"/>
      <c r="U54" s="220"/>
      <c r="V54" s="220"/>
      <c r="W54" s="220"/>
      <c r="X54" s="220"/>
      <c r="Y54" s="220"/>
    </row>
    <row r="55" spans="1:25" s="23" customFormat="1" ht="14" customHeight="1">
      <c r="A55" s="57"/>
      <c r="B55" s="50"/>
      <c r="C55" s="155"/>
      <c r="D55" s="154"/>
      <c r="E55" s="50"/>
      <c r="F55" s="51"/>
      <c r="G55" s="50"/>
      <c r="H55" s="78"/>
      <c r="I55" s="78"/>
      <c r="J55" s="78"/>
      <c r="K55" s="78"/>
      <c r="L55" s="78"/>
      <c r="M55" s="78"/>
      <c r="N55" s="81"/>
      <c r="O55" s="25"/>
      <c r="Q55" s="220"/>
      <c r="R55" s="220"/>
      <c r="S55" s="220"/>
      <c r="T55" s="220"/>
      <c r="U55" s="220"/>
      <c r="V55" s="220"/>
      <c r="W55" s="220"/>
      <c r="X55" s="220"/>
      <c r="Y55" s="220"/>
    </row>
    <row r="56" spans="1:25" s="23" customFormat="1" ht="14" customHeight="1">
      <c r="A56" s="57" t="s">
        <v>62</v>
      </c>
      <c r="B56" s="50"/>
      <c r="C56" s="50"/>
      <c r="D56" s="154"/>
      <c r="E56" s="50"/>
      <c r="F56" s="51"/>
      <c r="G56" s="50"/>
      <c r="H56" s="78"/>
      <c r="I56" s="156"/>
      <c r="J56" s="78"/>
      <c r="K56" s="78"/>
      <c r="L56" s="78"/>
      <c r="M56" s="78"/>
      <c r="N56" s="153"/>
      <c r="O56" s="25"/>
      <c r="Q56" s="220"/>
      <c r="R56" s="220"/>
      <c r="S56" s="220"/>
      <c r="T56" s="220"/>
      <c r="U56" s="220"/>
      <c r="V56" s="220"/>
      <c r="W56" s="220"/>
      <c r="X56" s="220"/>
      <c r="Y56" s="220"/>
    </row>
    <row r="57" spans="1:25" s="23" customFormat="1" ht="14" customHeight="1">
      <c r="A57" s="70"/>
      <c r="B57" s="78"/>
      <c r="C57" s="157"/>
      <c r="D57" s="158"/>
      <c r="E57" s="78"/>
      <c r="F57" s="78"/>
      <c r="G57" s="159"/>
      <c r="H57" s="159"/>
      <c r="I57" s="159"/>
      <c r="J57" s="159"/>
      <c r="K57" s="159"/>
      <c r="L57" s="159"/>
      <c r="M57" s="159"/>
      <c r="N57" s="160"/>
      <c r="O57" s="25"/>
      <c r="Q57" s="220"/>
      <c r="R57" s="220"/>
      <c r="S57" s="220"/>
      <c r="T57" s="220"/>
      <c r="U57" s="220"/>
      <c r="V57" s="220"/>
      <c r="W57" s="220"/>
      <c r="X57" s="220"/>
      <c r="Y57" s="220"/>
    </row>
    <row r="58" spans="1:25" s="23" customFormat="1" ht="14" customHeight="1">
      <c r="A58" s="70"/>
      <c r="B58" s="78"/>
      <c r="C58" s="157"/>
      <c r="D58" s="78"/>
      <c r="E58" s="78"/>
      <c r="F58" s="78"/>
      <c r="G58" s="159"/>
      <c r="H58" s="159"/>
      <c r="I58" s="159"/>
      <c r="J58" s="159"/>
      <c r="K58" s="159"/>
      <c r="L58" s="159"/>
      <c r="M58" s="159"/>
      <c r="N58" s="160"/>
      <c r="O58" s="25"/>
      <c r="Q58" s="220"/>
      <c r="R58" s="220"/>
      <c r="S58" s="220"/>
      <c r="T58" s="220"/>
      <c r="U58" s="220"/>
      <c r="V58" s="220"/>
      <c r="W58" s="220"/>
      <c r="X58" s="220"/>
      <c r="Y58" s="220"/>
    </row>
    <row r="59" spans="1:25" s="23" customFormat="1" ht="14" customHeight="1">
      <c r="A59" s="57"/>
      <c r="B59" s="50"/>
      <c r="C59" s="157"/>
      <c r="D59" s="50"/>
      <c r="E59" s="50"/>
      <c r="F59" s="50"/>
      <c r="G59" s="49"/>
      <c r="H59" s="49"/>
      <c r="I59" s="159"/>
      <c r="J59" s="159"/>
      <c r="K59" s="159"/>
      <c r="L59" s="159"/>
      <c r="M59" s="159"/>
      <c r="N59" s="160"/>
      <c r="O59" s="25"/>
      <c r="Q59" s="220"/>
      <c r="R59" s="220"/>
      <c r="S59" s="220"/>
      <c r="T59" s="220"/>
      <c r="U59" s="220"/>
      <c r="V59" s="220"/>
      <c r="W59" s="220"/>
      <c r="X59" s="220"/>
      <c r="Y59" s="220"/>
    </row>
    <row r="60" spans="1:25" s="23" customFormat="1" ht="28" customHeight="1">
      <c r="A60" s="57"/>
      <c r="B60" s="50"/>
      <c r="C60" s="157"/>
      <c r="D60" s="50"/>
      <c r="E60" s="50"/>
      <c r="F60" s="50"/>
      <c r="G60" s="49"/>
      <c r="H60" s="49"/>
      <c r="I60" s="159"/>
      <c r="J60" s="72"/>
      <c r="K60" s="159"/>
      <c r="L60" s="49"/>
      <c r="M60" s="161" t="s">
        <v>93</v>
      </c>
      <c r="N60" s="162">
        <f>N28+N37+N43+N52</f>
        <v>0</v>
      </c>
      <c r="O60" s="25"/>
      <c r="Q60" s="220"/>
      <c r="R60" s="220"/>
      <c r="S60" s="220"/>
      <c r="T60" s="220"/>
      <c r="U60" s="220"/>
      <c r="V60" s="220"/>
      <c r="W60" s="220"/>
      <c r="X60" s="220"/>
      <c r="Y60" s="220"/>
    </row>
    <row r="61" spans="1:25" s="23" customFormat="1" ht="14" customHeight="1">
      <c r="A61" s="57"/>
      <c r="B61" s="50"/>
      <c r="C61" s="157"/>
      <c r="D61" s="50"/>
      <c r="E61" s="50"/>
      <c r="F61" s="50"/>
      <c r="G61" s="49"/>
      <c r="H61" s="49"/>
      <c r="I61" s="159"/>
      <c r="J61" s="159"/>
      <c r="K61" s="159"/>
      <c r="L61" s="159"/>
      <c r="M61" s="159"/>
      <c r="N61" s="160"/>
      <c r="O61" s="25"/>
      <c r="Q61" s="220"/>
      <c r="R61" s="220"/>
      <c r="S61" s="220"/>
      <c r="T61" s="220"/>
      <c r="U61" s="220"/>
      <c r="V61" s="220"/>
      <c r="W61" s="220"/>
      <c r="X61" s="220"/>
      <c r="Y61" s="220"/>
    </row>
    <row r="62" spans="1:25" s="23" customFormat="1" ht="14" customHeight="1">
      <c r="A62" s="70"/>
      <c r="B62" s="78"/>
      <c r="C62" s="157"/>
      <c r="D62" s="78"/>
      <c r="E62" s="78"/>
      <c r="F62" s="78"/>
      <c r="G62" s="159"/>
      <c r="H62" s="159"/>
      <c r="I62" s="159"/>
      <c r="J62" s="159"/>
      <c r="K62" s="159"/>
      <c r="L62" s="159"/>
      <c r="M62" s="159"/>
      <c r="N62" s="160"/>
      <c r="O62" s="25"/>
      <c r="Q62" s="220"/>
      <c r="R62" s="220"/>
      <c r="S62" s="220"/>
      <c r="T62" s="220"/>
      <c r="U62" s="220"/>
      <c r="V62" s="220"/>
      <c r="W62" s="220"/>
      <c r="X62" s="220"/>
      <c r="Y62" s="220"/>
    </row>
    <row r="63" spans="1:25" s="23" customFormat="1" ht="14" customHeight="1">
      <c r="A63" s="70"/>
      <c r="B63" s="78"/>
      <c r="C63" s="163"/>
      <c r="D63" s="24"/>
      <c r="E63" s="24"/>
      <c r="F63" s="24"/>
      <c r="G63" s="164"/>
      <c r="H63" s="164"/>
      <c r="I63" s="164"/>
      <c r="J63" s="164"/>
      <c r="K63" s="164"/>
      <c r="L63" s="164"/>
      <c r="M63" s="164"/>
      <c r="N63" s="165"/>
      <c r="O63" s="25"/>
      <c r="Q63" s="220"/>
      <c r="R63" s="220"/>
      <c r="S63" s="220"/>
      <c r="T63" s="220"/>
      <c r="U63" s="220"/>
      <c r="V63" s="220"/>
      <c r="W63" s="220"/>
      <c r="X63" s="220"/>
      <c r="Y63" s="220"/>
    </row>
    <row r="64" spans="1:25" ht="32" customHeight="1">
      <c r="A64" s="6" t="s">
        <v>63</v>
      </c>
      <c r="B64" s="11"/>
      <c r="C64" s="4"/>
      <c r="D64" s="221"/>
      <c r="E64" s="221"/>
      <c r="F64" s="221"/>
      <c r="G64" s="222"/>
      <c r="H64" s="222"/>
      <c r="I64" s="222"/>
      <c r="J64" s="222"/>
      <c r="K64" s="222"/>
      <c r="L64" s="222"/>
      <c r="M64" s="222"/>
      <c r="N64" s="222"/>
      <c r="O64" s="166"/>
      <c r="Q64" s="220"/>
      <c r="R64" s="220"/>
      <c r="S64" s="220"/>
      <c r="T64" s="220"/>
      <c r="U64" s="220"/>
      <c r="V64" s="220"/>
      <c r="W64" s="220"/>
      <c r="X64" s="220"/>
      <c r="Y64" s="220"/>
    </row>
    <row r="65" spans="1:25" ht="32" customHeight="1">
      <c r="A65" s="6" t="s">
        <v>64</v>
      </c>
      <c r="B65" s="6"/>
      <c r="C65" s="2"/>
      <c r="D65" s="222"/>
      <c r="E65" s="222"/>
      <c r="F65" s="222"/>
      <c r="G65" s="222"/>
      <c r="H65" s="222"/>
      <c r="I65" s="222"/>
      <c r="J65" s="222"/>
      <c r="K65" s="222"/>
      <c r="L65" s="222"/>
      <c r="M65" s="222"/>
      <c r="N65" s="222"/>
      <c r="O65" s="166"/>
      <c r="Q65" s="220"/>
      <c r="R65" s="220"/>
      <c r="S65" s="220"/>
      <c r="T65" s="220"/>
      <c r="U65" s="220"/>
      <c r="V65" s="220"/>
      <c r="W65" s="220"/>
      <c r="X65" s="220"/>
      <c r="Y65" s="220"/>
    </row>
    <row r="66" spans="1:25" ht="32" customHeight="1">
      <c r="A66" s="12" t="s">
        <v>65</v>
      </c>
      <c r="B66" s="13"/>
      <c r="C66" s="1"/>
      <c r="D66" s="206"/>
      <c r="E66" s="204"/>
      <c r="F66" s="204"/>
      <c r="G66" s="204"/>
      <c r="H66" s="204"/>
      <c r="I66" s="205"/>
      <c r="J66" s="168"/>
      <c r="K66" s="51"/>
      <c r="L66" s="51"/>
      <c r="M66" s="51"/>
      <c r="N66" s="87"/>
      <c r="O66" s="166"/>
      <c r="Q66" s="220"/>
      <c r="R66" s="220"/>
      <c r="S66" s="220"/>
      <c r="T66" s="220"/>
      <c r="U66" s="220"/>
      <c r="V66" s="220"/>
      <c r="W66" s="220"/>
      <c r="X66" s="220"/>
      <c r="Y66" s="220"/>
    </row>
    <row r="67" spans="1:25" ht="32" customHeight="1">
      <c r="A67" s="16" t="s">
        <v>66</v>
      </c>
      <c r="B67" s="17"/>
      <c r="C67" s="4"/>
      <c r="D67" s="203"/>
      <c r="E67" s="204"/>
      <c r="F67" s="204"/>
      <c r="G67" s="204"/>
      <c r="H67" s="204"/>
      <c r="I67" s="205"/>
      <c r="J67" s="169" t="s">
        <v>67</v>
      </c>
      <c r="K67" s="207"/>
      <c r="L67" s="208"/>
      <c r="M67" s="208"/>
      <c r="N67" s="209"/>
      <c r="O67" s="166"/>
    </row>
    <row r="68" spans="1:25" ht="32" customHeight="1">
      <c r="A68" s="16" t="s">
        <v>68</v>
      </c>
      <c r="B68" s="17"/>
      <c r="C68" s="4"/>
      <c r="D68" s="203"/>
      <c r="E68" s="204"/>
      <c r="F68" s="204"/>
      <c r="G68" s="204"/>
      <c r="H68" s="204"/>
      <c r="I68" s="205"/>
      <c r="J68" s="170"/>
      <c r="K68" s="171"/>
      <c r="L68" s="171"/>
      <c r="M68" s="171"/>
      <c r="N68" s="172"/>
      <c r="O68" s="166"/>
    </row>
    <row r="69" spans="1:25" ht="69" customHeight="1">
      <c r="A69" s="14" t="s">
        <v>69</v>
      </c>
      <c r="B69" s="14"/>
      <c r="C69" s="15"/>
      <c r="D69" s="201"/>
      <c r="E69" s="201"/>
      <c r="F69" s="201"/>
      <c r="G69" s="201"/>
      <c r="H69" s="201"/>
      <c r="I69" s="201"/>
      <c r="J69" s="202"/>
      <c r="K69" s="202"/>
      <c r="L69" s="202"/>
      <c r="M69" s="202"/>
      <c r="N69" s="202"/>
      <c r="O69" s="166"/>
    </row>
    <row r="70" spans="1:25" ht="18" customHeight="1">
      <c r="A70" s="1"/>
      <c r="B70" s="5"/>
      <c r="C70" s="5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4"/>
      <c r="O70" s="166"/>
    </row>
    <row r="71" spans="1:25" ht="18" customHeight="1">
      <c r="A71" s="1"/>
      <c r="B71" s="5"/>
      <c r="C71" s="5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4"/>
      <c r="O71" s="166"/>
    </row>
    <row r="72" spans="1:25" ht="21" customHeight="1">
      <c r="A72" s="175"/>
      <c r="B72" s="110"/>
      <c r="C72" s="110"/>
      <c r="D72" s="3"/>
      <c r="E72" s="3"/>
      <c r="F72" s="3"/>
      <c r="G72" s="176"/>
      <c r="H72" s="176"/>
      <c r="I72" s="176"/>
      <c r="J72" s="176"/>
      <c r="K72" s="176"/>
      <c r="L72" s="176"/>
      <c r="M72" s="176"/>
      <c r="N72" s="177"/>
      <c r="O72" s="166"/>
    </row>
    <row r="73" spans="1:25">
      <c r="A73" s="178" t="s">
        <v>70</v>
      </c>
      <c r="B73" s="179"/>
      <c r="C73" s="179"/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80"/>
      <c r="O73" s="166"/>
    </row>
    <row r="74" spans="1:25" ht="20" customHeight="1">
      <c r="A74" s="181"/>
      <c r="B74" s="182"/>
      <c r="C74" s="182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4"/>
      <c r="O74" s="166"/>
    </row>
    <row r="75" spans="1:25" ht="24" customHeight="1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</row>
  </sheetData>
  <sheetProtection algorithmName="SHA-512" hashValue="EAV3v97KcCZnDhy7zlJzN9/IHJdt0PJxbEZ0/D0PHuuLlCOoovLdkRYsA3UtLB3HbRceTPU6tDECgkxtaisjVg==" saltValue="w210Vafg4foqW1RTK5HtKg==" spinCount="100000" sheet="1" objects="1" scenarios="1" selectLockedCells="1"/>
  <mergeCells count="11">
    <mergeCell ref="H33:H36"/>
    <mergeCell ref="H24:H27"/>
    <mergeCell ref="C33:G36"/>
    <mergeCell ref="Q54:Y66"/>
    <mergeCell ref="D64:N64"/>
    <mergeCell ref="D65:N65"/>
    <mergeCell ref="D69:N69"/>
    <mergeCell ref="D67:I67"/>
    <mergeCell ref="D66:I66"/>
    <mergeCell ref="D68:I68"/>
    <mergeCell ref="K67:N67"/>
  </mergeCells>
  <printOptions horizontalCentered="1" verticalCentered="1"/>
  <pageMargins left="0.2" right="0.2" top="0.5" bottom="0.25" header="0.3" footer="0.3"/>
  <pageSetup paperSize="9" scale="61" orientation="portrait"/>
  <headerFooter>
    <oddHeader>&amp;L&amp;"Arial,Standaard"&amp;K000000het Waterschapshuis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8DC2-78B0-5749-BC39-4EDF6A34B90F}">
  <sheetPr>
    <tabColor rgb="FFFF0000"/>
  </sheetPr>
  <dimension ref="A2:G24"/>
  <sheetViews>
    <sheetView zoomScale="150" zoomScaleNormal="150" workbookViewId="0">
      <selection activeCell="A40" sqref="A40"/>
    </sheetView>
  </sheetViews>
  <sheetFormatPr baseColWidth="10" defaultColWidth="7.5703125" defaultRowHeight="15"/>
  <cols>
    <col min="1" max="1" width="66.42578125" style="7" bestFit="1" customWidth="1"/>
    <col min="2" max="16384" width="7.5703125" style="7"/>
  </cols>
  <sheetData>
    <row r="2" spans="1:7">
      <c r="A2" s="8" t="s">
        <v>71</v>
      </c>
      <c r="C2" s="7" t="s">
        <v>72</v>
      </c>
      <c r="E2" s="7">
        <v>9</v>
      </c>
    </row>
    <row r="3" spans="1:7">
      <c r="A3" s="7" t="s">
        <v>73</v>
      </c>
      <c r="C3" s="7" t="s">
        <v>74</v>
      </c>
      <c r="E3" s="7">
        <v>8</v>
      </c>
    </row>
    <row r="4" spans="1:7">
      <c r="C4" s="7" t="s">
        <v>75</v>
      </c>
      <c r="E4" s="7">
        <v>6</v>
      </c>
    </row>
    <row r="5" spans="1:7">
      <c r="A5" s="8" t="s">
        <v>76</v>
      </c>
    </row>
    <row r="6" spans="1:7">
      <c r="A6" s="7" t="s">
        <v>77</v>
      </c>
    </row>
    <row r="8" spans="1:7">
      <c r="A8" s="10"/>
      <c r="B8" s="9" t="s">
        <v>3</v>
      </c>
      <c r="C8" s="9" t="s">
        <v>78</v>
      </c>
      <c r="D8" s="9" t="s">
        <v>5</v>
      </c>
    </row>
    <row r="9" spans="1:7">
      <c r="A9" s="9" t="s">
        <v>79</v>
      </c>
      <c r="B9" s="9">
        <v>450</v>
      </c>
      <c r="C9" s="9">
        <v>700</v>
      </c>
      <c r="D9" s="9">
        <v>950</v>
      </c>
      <c r="F9" s="7">
        <f t="shared" ref="F9:G12" si="0">(B9+C9)/2</f>
        <v>575</v>
      </c>
      <c r="G9" s="7">
        <f t="shared" si="0"/>
        <v>825</v>
      </c>
    </row>
    <row r="10" spans="1:7">
      <c r="A10" s="9" t="s">
        <v>80</v>
      </c>
      <c r="B10" s="9">
        <v>310</v>
      </c>
      <c r="C10" s="9">
        <v>330</v>
      </c>
      <c r="D10" s="9">
        <v>350</v>
      </c>
      <c r="F10" s="7">
        <f t="shared" si="0"/>
        <v>320</v>
      </c>
      <c r="G10" s="7">
        <f t="shared" si="0"/>
        <v>340</v>
      </c>
    </row>
    <row r="11" spans="1:7">
      <c r="A11" s="9" t="s">
        <v>81</v>
      </c>
      <c r="B11" s="9">
        <v>50</v>
      </c>
      <c r="C11" s="9">
        <v>50</v>
      </c>
      <c r="D11" s="9">
        <v>50</v>
      </c>
      <c r="F11" s="7">
        <f t="shared" si="0"/>
        <v>50</v>
      </c>
      <c r="G11" s="7">
        <f t="shared" si="0"/>
        <v>50</v>
      </c>
    </row>
    <row r="12" spans="1:7">
      <c r="A12" s="9" t="s">
        <v>82</v>
      </c>
      <c r="B12" s="9">
        <v>10</v>
      </c>
      <c r="C12" s="9">
        <v>25</v>
      </c>
      <c r="D12" s="9">
        <v>40</v>
      </c>
      <c r="F12" s="7">
        <f t="shared" si="0"/>
        <v>17.5</v>
      </c>
      <c r="G12" s="7">
        <f t="shared" si="0"/>
        <v>32.5</v>
      </c>
    </row>
    <row r="14" spans="1:7">
      <c r="A14" s="7" t="s">
        <v>83</v>
      </c>
    </row>
    <row r="15" spans="1:7">
      <c r="A15" s="7" t="s">
        <v>84</v>
      </c>
      <c r="B15" s="7" t="s">
        <v>85</v>
      </c>
    </row>
    <row r="16" spans="1:7">
      <c r="B16" s="7" t="s">
        <v>86</v>
      </c>
    </row>
    <row r="19" spans="1:1">
      <c r="A19" s="8" t="s">
        <v>87</v>
      </c>
    </row>
    <row r="20" spans="1:1">
      <c r="A20" s="7" t="s">
        <v>88</v>
      </c>
    </row>
    <row r="22" spans="1:1">
      <c r="A22" s="8" t="s">
        <v>89</v>
      </c>
    </row>
    <row r="23" spans="1:1">
      <c r="A23" s="7" t="s">
        <v>90</v>
      </c>
    </row>
    <row r="24" spans="1:1">
      <c r="A24" s="7" t="s">
        <v>91</v>
      </c>
    </row>
  </sheetData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5aae3c6b-d4a3-44d9-8962-7353cee63795" xsi:nil="true"/>
    <Dossiertype xmlns="5aae3c6b-d4a3-44d9-8962-7353cee6379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F958DD6E0174CB25662F0561B4060" ma:contentTypeVersion="12" ma:contentTypeDescription="Een nieuw document maken." ma:contentTypeScope="" ma:versionID="48ad3d1589dc6ab68db007e15a01784d">
  <xsd:schema xmlns:xsd="http://www.w3.org/2001/XMLSchema" xmlns:xs="http://www.w3.org/2001/XMLSchema" xmlns:p="http://schemas.microsoft.com/office/2006/metadata/properties" xmlns:ns2="5aae3c6b-d4a3-44d9-8962-7353cee63795" xmlns:ns3="a332dd35-3919-4196-8a4e-af73660e420e" targetNamespace="http://schemas.microsoft.com/office/2006/metadata/properties" ma:root="true" ma:fieldsID="a1867ae9aac8374ce4c62f3a5ce75f24" ns2:_="" ns3:_="">
    <xsd:import namespace="5aae3c6b-d4a3-44d9-8962-7353cee63795"/>
    <xsd:import namespace="a332dd35-3919-4196-8a4e-af73660e420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Dossier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e3c6b-d4a3-44d9-8962-7353cee63795" elementFormDefault="qualified">
    <xsd:import namespace="http://schemas.microsoft.com/office/2006/documentManagement/types"/>
    <xsd:import namespace="http://schemas.microsoft.com/office/infopath/2007/PartnerControls"/>
    <xsd:element name="Status" ma:index="8" nillable="true" ma:displayName="Status" ma:format="Dropdown" ma:internalName="Status">
      <xsd:simpleType>
        <xsd:restriction base="dms:Choice">
          <xsd:enumeration value="Concept"/>
          <xsd:enumeration value="Definitief"/>
          <xsd:enumeration value="Ter archivering"/>
          <xsd:enumeration value="Ter goedkeuring"/>
        </xsd:restriction>
      </xsd:simpleType>
    </xsd:element>
    <xsd:element name="Dossiertype" ma:index="9" nillable="true" ma:displayName="Dossiertype" ma:format="Dropdown" ma:internalName="Dossiertype">
      <xsd:simpleType>
        <xsd:restriction base="dms:Choice">
          <xsd:enumeration value="Aanbesteden diensten/leveringen"/>
          <xsd:enumeration value="Dienst/verleningsovereenkomst"/>
          <xsd:enumeration value="Memo"/>
          <xsd:enumeration value="Brief"/>
          <xsd:enumeration value="Verslag"/>
          <xsd:enumeration value="Aantekening"/>
          <xsd:enumeration value="Notulen"/>
          <xsd:enumeration value="Overzicht"/>
          <xsd:enumeration value="Handboek"/>
          <xsd:enumeration value="Instructie"/>
          <xsd:enumeration value="Presentatie"/>
          <xsd:enumeration value="Sjabloon"/>
          <xsd:enumeration value="E-mail"/>
          <xsd:enumeration value="Afbeelding"/>
          <xsd:enumeration value="Contract"/>
          <xsd:enumeration value="Factuur"/>
          <xsd:enumeration value="DVO"/>
          <xsd:enumeration value="Offerte"/>
          <xsd:enumeration value="Offerteaanvraag"/>
          <xsd:enumeration value="Overig"/>
          <xsd:enumeration value="Rapport"/>
          <xsd:enumeration value="Verzendbrief"/>
          <xsd:enumeration value="Verzoek"/>
          <xsd:enumeration value="Bevestiging"/>
          <xsd:enumeration value="Besluit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2dd35-3919-4196-8a4e-af73660e4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A8AA9F-191D-4C52-AAE1-8F19823338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B232A4-3768-44C2-893A-973F35CD4FBA}">
  <ds:schemaRefs>
    <ds:schemaRef ds:uri="http://schemas.microsoft.com/office/2006/metadata/properties"/>
    <ds:schemaRef ds:uri="http://schemas.microsoft.com/office/infopath/2007/PartnerControls"/>
    <ds:schemaRef ds:uri="5aae3c6b-d4a3-44d9-8962-7353cee63795"/>
  </ds:schemaRefs>
</ds:datastoreItem>
</file>

<file path=customXml/itemProps3.xml><?xml version="1.0" encoding="utf-8"?>
<ds:datastoreItem xmlns:ds="http://schemas.openxmlformats.org/officeDocument/2006/customXml" ds:itemID="{C4B1B7D2-E5E6-4757-B640-493D3AEDEE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e3c6b-d4a3-44d9-8962-7353cee63795"/>
    <ds:schemaRef ds:uri="a332dd35-3919-4196-8a4e-af73660e42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Prijsformulier</vt:lpstr>
      <vt:lpstr>Sheet1 - nog verwijderen</vt:lpstr>
      <vt:lpstr>Prijsformulier!Afdrukbereik</vt:lpstr>
    </vt:vector>
  </TitlesOfParts>
  <Manager/>
  <Company>hWh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 Brouns</cp:lastModifiedBy>
  <cp:revision/>
  <dcterms:created xsi:type="dcterms:W3CDTF">2024-02-14T16:58:48Z</dcterms:created>
  <dcterms:modified xsi:type="dcterms:W3CDTF">2024-05-21T15:30:24Z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0x010100388F958DD6E0174CB25662F0561B4060</vt:lpwstr>
  </property>
</Properties>
</file>