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linqiot.sharepoint.com/sites/Linqiot/Gedeelde  documenten/Klanten/Gemeente Zwartewaterland/Projecten/Aanbesteding hoofdpost/"/>
    </mc:Choice>
  </mc:AlternateContent>
  <xr:revisionPtr revIDLastSave="156" documentId="8_{F3DCB5FA-23AD-4153-ABF3-12191DF9DDAF}" xr6:coauthVersionLast="47" xr6:coauthVersionMax="47" xr10:uidLastSave="{757EB5BB-FBAA-4C2D-AC93-45A6DF68AF26}"/>
  <bookViews>
    <workbookView xWindow="57480" yWindow="-120" windowWidth="29040" windowHeight="15720" activeTab="2" xr2:uid="{9F82BAD7-4BE6-40C2-9D97-B0B4DD9B6F86}"/>
  </bookViews>
  <sheets>
    <sheet name="Samenvatting" sheetId="6" r:id="rId1"/>
    <sheet name="Initiele en jaarlijkse kosten" sheetId="7" r:id="rId2"/>
    <sheet name="Verrekenprijzen" sheetId="5" r:id="rId3"/>
  </sheets>
  <definedNames>
    <definedName name="_xlnm.Print_Area" localSheetId="1">'Initiele en jaarlijkse kosten'!$A$1:$J$53</definedName>
    <definedName name="_xlnm.Print_Area" localSheetId="0">Samenvatting!$A$1:$I$17</definedName>
    <definedName name="_xlnm.Print_Area" localSheetId="2">Verrekenprijzen!$A$1:$D$59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 i="6" l="1"/>
  <c r="I60" i="5"/>
  <c r="H60" i="5"/>
  <c r="I40" i="5"/>
  <c r="I41" i="5"/>
  <c r="I42" i="5"/>
  <c r="I43" i="5"/>
  <c r="I44" i="5"/>
  <c r="I45" i="5"/>
  <c r="I46" i="5"/>
  <c r="I47" i="5"/>
  <c r="I48" i="5"/>
  <c r="I49" i="5"/>
  <c r="I39" i="5"/>
  <c r="I50" i="7"/>
  <c r="H50" i="7"/>
  <c r="H47" i="7"/>
  <c r="I47" i="7"/>
  <c r="H48" i="7"/>
  <c r="I48" i="7"/>
  <c r="H49" i="7"/>
  <c r="I49" i="7"/>
  <c r="I56" i="5"/>
  <c r="I57" i="5"/>
  <c r="I58" i="5"/>
  <c r="I59" i="5"/>
  <c r="I69" i="5"/>
  <c r="I68" i="5"/>
  <c r="I67" i="5"/>
  <c r="H78" i="5"/>
  <c r="I27" i="5"/>
  <c r="H27" i="5"/>
  <c r="I26" i="5"/>
  <c r="H26" i="5"/>
  <c r="I25" i="5"/>
  <c r="H25" i="5"/>
  <c r="H69" i="5"/>
  <c r="H68" i="5"/>
  <c r="H67" i="5"/>
  <c r="H59" i="5"/>
  <c r="H58" i="5"/>
  <c r="H57" i="5"/>
  <c r="H56" i="5"/>
  <c r="F49" i="5"/>
  <c r="H49" i="5" s="1"/>
  <c r="F48" i="5"/>
  <c r="H48" i="5" s="1"/>
  <c r="F47" i="5"/>
  <c r="H47" i="5" s="1"/>
  <c r="H46" i="5"/>
  <c r="H45" i="5"/>
  <c r="H44" i="5"/>
  <c r="H43" i="5"/>
  <c r="F42" i="5"/>
  <c r="H42" i="5" s="1"/>
  <c r="H41" i="5"/>
  <c r="H40" i="5"/>
  <c r="H39" i="5"/>
  <c r="H14" i="7"/>
  <c r="I16" i="7"/>
  <c r="I15" i="7"/>
  <c r="H15" i="7"/>
  <c r="H16" i="7"/>
  <c r="H25" i="7"/>
  <c r="I25" i="7"/>
  <c r="H26" i="7"/>
  <c r="I26" i="7"/>
  <c r="H27" i="7"/>
  <c r="I27" i="7"/>
  <c r="H28" i="7"/>
  <c r="I28" i="7"/>
  <c r="H29" i="7"/>
  <c r="I29" i="7"/>
  <c r="H30" i="7"/>
  <c r="I30" i="7"/>
  <c r="H31" i="7"/>
  <c r="I31" i="7"/>
  <c r="H32" i="7"/>
  <c r="I32" i="7"/>
  <c r="H33" i="7"/>
  <c r="I33" i="7"/>
  <c r="H34" i="7"/>
  <c r="I34" i="7"/>
  <c r="H35" i="7"/>
  <c r="I35" i="7"/>
  <c r="H36" i="7"/>
  <c r="I36" i="7"/>
  <c r="H37" i="7"/>
  <c r="I37" i="7"/>
  <c r="H38" i="7"/>
  <c r="I38" i="7"/>
  <c r="H39" i="7"/>
  <c r="I39" i="7"/>
  <c r="H40" i="7"/>
  <c r="I40" i="7"/>
  <c r="H41" i="7"/>
  <c r="I41" i="7"/>
  <c r="H42" i="7"/>
  <c r="I42" i="7"/>
  <c r="H43" i="7"/>
  <c r="I43" i="7"/>
  <c r="H44" i="7"/>
  <c r="I44" i="7"/>
  <c r="H45" i="7"/>
  <c r="I45" i="7"/>
  <c r="H76" i="5"/>
  <c r="B5" i="7"/>
  <c r="H18" i="7"/>
  <c r="H12" i="7"/>
  <c r="H11" i="7"/>
  <c r="I11" i="7"/>
  <c r="I18" i="7"/>
  <c r="I46" i="7"/>
  <c r="H46" i="7"/>
  <c r="H13" i="7"/>
  <c r="H17" i="7"/>
  <c r="H23" i="7"/>
  <c r="F31" i="5"/>
  <c r="F30" i="5"/>
  <c r="F29" i="5"/>
  <c r="F28" i="5"/>
  <c r="F20" i="5"/>
  <c r="H23" i="5"/>
  <c r="I23" i="5"/>
  <c r="H24" i="5"/>
  <c r="I24" i="5"/>
  <c r="G10" i="6" l="1"/>
  <c r="G12" i="6"/>
  <c r="C51" i="7"/>
  <c r="H77" i="5" l="1"/>
  <c r="G13" i="6" s="1"/>
  <c r="I18" i="5" l="1"/>
  <c r="I19" i="5"/>
  <c r="I20" i="5"/>
  <c r="I21" i="5"/>
  <c r="I22" i="5"/>
  <c r="I28" i="5"/>
  <c r="I29" i="5"/>
  <c r="I30" i="5"/>
  <c r="I31" i="5"/>
  <c r="I32" i="5"/>
  <c r="I17" i="5"/>
  <c r="H24" i="7"/>
  <c r="H51" i="7" s="1"/>
  <c r="I24" i="7"/>
  <c r="I51" i="7" s="1"/>
  <c r="H28" i="5"/>
  <c r="H29" i="5"/>
  <c r="H30" i="5"/>
  <c r="H31" i="5"/>
  <c r="H32" i="5"/>
  <c r="H22" i="5"/>
  <c r="H21" i="5"/>
  <c r="H20" i="5"/>
  <c r="H19" i="5"/>
  <c r="H18" i="5"/>
  <c r="H17" i="5"/>
  <c r="G9" i="6" l="1"/>
  <c r="H19" i="7"/>
  <c r="C10" i="6" s="1"/>
  <c r="B9" i="5"/>
  <c r="G14" i="6" l="1"/>
  <c r="H53" i="7"/>
  <c r="C11" i="6"/>
  <c r="C12" i="6" s="1"/>
  <c r="D11" i="6"/>
  <c r="I19" i="7"/>
  <c r="D10" i="6" s="1"/>
  <c r="I53" i="7" l="1"/>
  <c r="D12" i="6"/>
  <c r="D13" i="6" s="1"/>
  <c r="G17" i="6" s="1"/>
</calcChain>
</file>

<file path=xl/sharedStrings.xml><?xml version="1.0" encoding="utf-8"?>
<sst xmlns="http://schemas.openxmlformats.org/spreadsheetml/2006/main" count="296" uniqueCount="221">
  <si>
    <t>Omschrijving</t>
  </si>
  <si>
    <t>De inschrijver:</t>
  </si>
  <si>
    <t>TOTAAL</t>
  </si>
  <si>
    <t>Verrekenprijzen</t>
  </si>
  <si>
    <t>Nr</t>
  </si>
  <si>
    <t>Aantal</t>
  </si>
  <si>
    <t>Bedrag na weging</t>
  </si>
  <si>
    <t>TOTAL COST OF OWNERSHIP</t>
  </si>
  <si>
    <t xml:space="preserve">C.1 </t>
  </si>
  <si>
    <t>C.2</t>
  </si>
  <si>
    <t>C.3</t>
  </si>
  <si>
    <t>C.4</t>
  </si>
  <si>
    <t>Werkzaamheden</t>
  </si>
  <si>
    <t>Som van de verrekenprijzen</t>
  </si>
  <si>
    <t>C1.01</t>
  </si>
  <si>
    <t>C1.02</t>
  </si>
  <si>
    <t>C1.03</t>
  </si>
  <si>
    <t>C1.04</t>
  </si>
  <si>
    <t>C1.05</t>
  </si>
  <si>
    <t>C1.06</t>
  </si>
  <si>
    <t>C1.07</t>
  </si>
  <si>
    <t>C1.08</t>
  </si>
  <si>
    <t>C1.09</t>
  </si>
  <si>
    <t>C1.10</t>
  </si>
  <si>
    <t>C1.11</t>
  </si>
  <si>
    <t>C2.01</t>
  </si>
  <si>
    <t>C2.02</t>
  </si>
  <si>
    <t>C2.03</t>
  </si>
  <si>
    <t>C2.04</t>
  </si>
  <si>
    <t>C2.05</t>
  </si>
  <si>
    <t>C2.06</t>
  </si>
  <si>
    <t>C3.01</t>
  </si>
  <si>
    <t>Prijs per stuk</t>
  </si>
  <si>
    <t>Initiele Prijs</t>
  </si>
  <si>
    <t>Subtotaal Algemeen</t>
  </si>
  <si>
    <t>Alle gele velden in te vullen door inschrijver</t>
  </si>
  <si>
    <t>Alle gele velden in te vullen door inschrijver!</t>
  </si>
  <si>
    <t>Weegfactoren</t>
  </si>
  <si>
    <t>Initieel</t>
  </si>
  <si>
    <t>Initiele Prijs per stuk</t>
  </si>
  <si>
    <t>C1.12</t>
  </si>
  <si>
    <t>C1.13</t>
  </si>
  <si>
    <t>C1.14</t>
  </si>
  <si>
    <t>Totaal Bedrag</t>
  </si>
  <si>
    <t>Totaal bedrag</t>
  </si>
  <si>
    <t>Inschrijver:</t>
  </si>
  <si>
    <t>Bedrag per jaar</t>
  </si>
  <si>
    <t>Weegfactoren (per stuk)</t>
  </si>
  <si>
    <t>Totaal initieel</t>
  </si>
  <si>
    <t>Fictief inschrijfbedrag MET weegfactor</t>
  </si>
  <si>
    <t>Total Cost of Ownership (incl. weegfactor)</t>
  </si>
  <si>
    <t xml:space="preserve">Alle overige algemene werkzaamheden </t>
  </si>
  <si>
    <t xml:space="preserve">TOTAAL </t>
  </si>
  <si>
    <t>Subtotaal</t>
  </si>
  <si>
    <t>Zie ook overige tabbladen!</t>
  </si>
  <si>
    <t>Onderstaande verrekenprijzen zijn gericht op uurtarieven die worden gehanteerd</t>
  </si>
  <si>
    <t>Uurtarieven</t>
  </si>
  <si>
    <t>C1.15</t>
  </si>
  <si>
    <t>C1.16</t>
  </si>
  <si>
    <t>Setupkosten</t>
  </si>
  <si>
    <t>Soort</t>
  </si>
  <si>
    <t>Onderstaande verrekenprijzen zijn gericht op het toevoegen en onderhouden van objecten in de regionale hoofdpost die rechtstreeks communiceren met de PLC/modem of logger</t>
  </si>
  <si>
    <t xml:space="preserve">Intiele en onderhoduskosten </t>
  </si>
  <si>
    <t xml:space="preserve">Subtotaal </t>
  </si>
  <si>
    <t>Verwerken historische gegevens hoofdpost</t>
  </si>
  <si>
    <t>Jaarlijks</t>
  </si>
  <si>
    <t>Training hoofdpost</t>
  </si>
  <si>
    <t>Jaarlijkse kosten per stuk, inclusief communicatiekosten</t>
  </si>
  <si>
    <t>Projectmanagementkosten</t>
  </si>
  <si>
    <t>Algemene kosten hoofdpost</t>
  </si>
  <si>
    <t>Algemeen hoofdpost</t>
  </si>
  <si>
    <t>Hoofdpost per object soort</t>
  </si>
  <si>
    <t>Hoofdpost per objectsoort</t>
  </si>
  <si>
    <t>C2.07</t>
  </si>
  <si>
    <t>C2.08</t>
  </si>
  <si>
    <t>C2.09</t>
  </si>
  <si>
    <t>C2.10</t>
  </si>
  <si>
    <t>C2.11</t>
  </si>
  <si>
    <t>jaarlijks</t>
  </si>
  <si>
    <t>Per jaar per stuk</t>
  </si>
  <si>
    <t>C.4 Uurtarieven</t>
  </si>
  <si>
    <t>Jaarlijks met gewicht</t>
  </si>
  <si>
    <t>Object rechtstreeks aansluiten op de hoofdpost</t>
  </si>
  <si>
    <t>dit inschrijfformulier maakt onderdeel uit van de offerteaanvraag "hoofdpost en onderhoudsmanagementsysteem"</t>
  </si>
  <si>
    <t>C3.02</t>
  </si>
  <si>
    <t>C4.01</t>
  </si>
  <si>
    <t>C4.02</t>
  </si>
  <si>
    <t>Bergbezinkbassin</t>
  </si>
  <si>
    <t>Flygt APP900</t>
  </si>
  <si>
    <t>Flygt FGC</t>
  </si>
  <si>
    <t xml:space="preserve">Mitsubishi FX3U </t>
  </si>
  <si>
    <t>Sewertrack Go</t>
  </si>
  <si>
    <t>Drukrioolgemaal</t>
  </si>
  <si>
    <t>Flyght APP300</t>
  </si>
  <si>
    <t>Overstort</t>
  </si>
  <si>
    <t>Sofrel</t>
  </si>
  <si>
    <t>Rioolgemaal</t>
  </si>
  <si>
    <t>Flyght APP600</t>
  </si>
  <si>
    <t>Flyght APP900</t>
  </si>
  <si>
    <t>Huidig PLC type</t>
  </si>
  <si>
    <t>Flyght FGC*</t>
  </si>
  <si>
    <t>Flyght FGC300*</t>
  </si>
  <si>
    <t>MitsubishiFX2N*</t>
  </si>
  <si>
    <t>* = één of meerdere objecten worden gerenoveerd</t>
  </si>
  <si>
    <t>Mitsubishi FX3G</t>
  </si>
  <si>
    <t>Phoenix ILC (Modbus)</t>
  </si>
  <si>
    <t>Mitsubishi FX3U*</t>
  </si>
  <si>
    <t>Flyght FMC300*</t>
  </si>
  <si>
    <t>Flyght APP721</t>
  </si>
  <si>
    <t>Flyght SRA</t>
  </si>
  <si>
    <t>Flyght Nexicon</t>
  </si>
  <si>
    <t>Tussengemaal</t>
  </si>
  <si>
    <t>Grundfos Autoadapt</t>
  </si>
  <si>
    <t>Persluchtgemaal</t>
  </si>
  <si>
    <t>Phoenix ILC (modbus)*</t>
  </si>
  <si>
    <t>Flyght APP721*</t>
  </si>
  <si>
    <t>Koppeling met Robuust/ Aqua24</t>
  </si>
  <si>
    <t>Koppeling met Sofrel</t>
  </si>
  <si>
    <t>Totaal over 15 jaar</t>
  </si>
  <si>
    <t>Implementatie TLS in hoofdpost</t>
  </si>
  <si>
    <t xml:space="preserve">Gelijk aan C1.01, maar dan 5 stuks of meer die gelijktijdig in opdracht worden gegeven </t>
  </si>
  <si>
    <t xml:space="preserve">Gelijk aan C1.01, maar dan 10 stuks of meer die gelijktijdig in opdracht worden gegeven </t>
  </si>
  <si>
    <t>Toevoegen Bergbezinkvoorziening met 1/2 ledigingspompen en 1/2 spoelpompen en metingen in riool, bassin en externe overstort (eventueel met verklikkers) op de hoofdpost welke reeds is voorzien van een besturing en communicatie en rechtstreeks aangesloten moet worden op de hoofdpost</t>
  </si>
  <si>
    <t>Toevoegen meer-pomp-gemaal en overige ‘speciale’ gemalen welke reeds is voorzien van een besturing en communicatie en rechtstreeks aangesloten moet worden op de hoofdpost</t>
  </si>
  <si>
    <t>Toevoegen object dat overstort, oppervlaktewatermeting of neerslag meet welke reeds is voorzien van logging en communicatieapparatuur en rechtstreeks aangesloten moet worden op de hoofdpost</t>
  </si>
  <si>
    <t>Gelijk aan C1.06, maar dan voor 5 stuks of meer die gelijktijdig in opdracht worden gegeven</t>
  </si>
  <si>
    <t>Gelijk aan C1.06, maar dan voor 10 stuks of meer die gelijktijdig in opdracht worden gegeven</t>
  </si>
  <si>
    <t>Gelijk aan C1.01 maar dan een ander type besturing</t>
  </si>
  <si>
    <t>Gelijk aan C1.01, maar dan voor 5 stuks of meer die gelijktijdig in opdracht worden gegeven</t>
  </si>
  <si>
    <t>Gelijk aan C1.01, maar dan voor 10 stuks of meer die gelijktijdig in opdracht worden gegeven</t>
  </si>
  <si>
    <t xml:space="preserve">Inrichten van een virtuele neerslagmeter waarbij de data afkomstig is van Hydronet en de neerslagdata ook getoond moet worden in de grafieken bij de betreffende afvalwaterobjecten </t>
  </si>
  <si>
    <t>C.2 Toevoegen protocol, koppelingen en communicatiemethoden</t>
  </si>
  <si>
    <t>Onderstaande verrekenprijzen zijn gericht op het toevoegen en onderhouden van protocollen, koppelingen en communicatiemethoden</t>
  </si>
  <si>
    <t>Toevoegen van een protocol om DCX-loggers aan te sluiten (Keller)</t>
  </si>
  <si>
    <t>Toevoegen van een protocol om ARC-loggers aan te sluiten (Keller)</t>
  </si>
  <si>
    <t>Toevoegen van een protocol om Nivus loggers aan te sluiten (Eijkelkamp)</t>
  </si>
  <si>
    <t>Toevoegen van een protocol om Campbell-CR6-loggers aan te sluiten (Koenders)</t>
  </si>
  <si>
    <t>Toevoegen van een protocol om Geokon-Model 8800 Geonet aan te sluiten (Koenders)</t>
  </si>
  <si>
    <t>Toevoegen van een protocol om Diver-loggers aan te sluiten op de hoofdpost (Eijkelkamp en Van Essen)</t>
  </si>
  <si>
    <t>Toevoegen van een protocol om DNP3 PLC’s aan te sluiten</t>
  </si>
  <si>
    <t>Toevoegen FEWS-uitwisseling (XML Timeseries)</t>
  </si>
  <si>
    <t>Toevoegen Sigfox communicatiemethode</t>
  </si>
  <si>
    <t>Toevoegen Narrow Band IoT communicatiemethode</t>
  </si>
  <si>
    <t>Toevoegen API via een beschreven webservice waarbij energiedata wordt verkregen via energie monitoringsystemen en opnemen van energiemeters in de hoofdpost en zichtbaar maken van verbruik in de grafieken van de betreffende afvalwatergemalen</t>
  </si>
  <si>
    <t>C.3 Communicatie</t>
  </si>
  <si>
    <t>Aanvullende SIM-kaart en veilige verbinding leveren (1 stuks of meer gelijktijdig)</t>
  </si>
  <si>
    <t>Aanvullende SIM-kaart en veilige verbinding leveren (10 stuks of meer gelijktijdig)</t>
  </si>
  <si>
    <t>C3.03</t>
  </si>
  <si>
    <t>Aanvullende SIM-kaart en veilige verbinding leveren (20 stuks of meer gelijktijdig)</t>
  </si>
  <si>
    <t>C3.04</t>
  </si>
  <si>
    <t>Prijs 4G of 5G modem</t>
  </si>
  <si>
    <t>C.4  Hoofdpostmodules</t>
  </si>
  <si>
    <t>Onderstaande verrekenprijzen zijn gericht op het aanvullend leveren  en onderhouden van bepaalde modules</t>
  </si>
  <si>
    <t>Leveren en inrichten validatiemodule en validatieregels (conform paragraaf 4.11.7)</t>
  </si>
  <si>
    <t>Scada tijdlijn om de trenddata over een bepaalde periode in een scadaplaatje af te spelen (zie paragraaf 4.11.11</t>
  </si>
  <si>
    <t>C4.03</t>
  </si>
  <si>
    <t>RTC module (conform paragraaf 4.11.17)</t>
  </si>
  <si>
    <t>C5.01</t>
  </si>
  <si>
    <t xml:space="preserve">Toevoegen van een drukriool met geen of meerdere slaves in de hoofdpost, hetzij via een API hetzij rechtstreeks aangesloten op de hoofdpost. </t>
  </si>
  <si>
    <t>Gelijk aan C1.09, maar dan voor 5 stuks of meer die gelijktijdig in opdracht worden gegeven</t>
  </si>
  <si>
    <t>Gelijk aan C1.09, maar dan voor 10 stuks of meer die gelijktijdig in opdracht worden gegeven</t>
  </si>
  <si>
    <t>Gelijk aan C1.15, maar dan voor 5 stuks gelijktijdig of meer</t>
  </si>
  <si>
    <t>Wat is het uurtarief van een (Service)monteur</t>
  </si>
  <si>
    <t>Wat is het uurtarief van een Softwareontwikkelaar</t>
  </si>
  <si>
    <t>Wat is het uurtarief van een Projectmanager</t>
  </si>
  <si>
    <t>C5.02</t>
  </si>
  <si>
    <t>C5.03</t>
  </si>
  <si>
    <t>C.5</t>
  </si>
  <si>
    <t>Toevoegen protocol, koppelingen en communicatiemethoden</t>
  </si>
  <si>
    <t>Communicatie</t>
  </si>
  <si>
    <t>Hoofdpost modules</t>
  </si>
  <si>
    <t>TOTAAL FICTIEF INSCHRIJFBEDRAG</t>
  </si>
  <si>
    <t>RWA/DWA</t>
  </si>
  <si>
    <t>Flyght APP741</t>
  </si>
  <si>
    <t>Oppervlaktewatermeting</t>
  </si>
  <si>
    <t>C3.05</t>
  </si>
  <si>
    <t xml:space="preserve">Een aanvullende partij die toegang moet hebben tot de verbinding naar het gemaal </t>
  </si>
  <si>
    <t xml:space="preserve">Detailbeschrijving </t>
  </si>
  <si>
    <t xml:space="preserve">Toevoegen één-/twee-pompsgemaal aan de hoofdpost welke reeds is voorzien van een besturing en communicatie en rechtstreeks aangesloten moet worden op de hoofdpost. </t>
  </si>
  <si>
    <t xml:space="preserve">Er dient op de hoofdpost een één/twee pompsgemaal te worden toegevoegd met 1 niveaumeting en met eventueel 1 debietmeter. Hiervoor worden koppelvlakken aangeleverd en één van de genoemde protocollen in het PvE toegepast. Simkaart moet worden aangeleverd aan de betreffende installateur. In bedrijfstelling op afstand dient inbegrepen te zijn, inclusief communicatiekosten en jaarlijkse kosten zoals licentie en onderhoudskosten dienen inbegrepen te zijn. </t>
  </si>
  <si>
    <t xml:space="preserve">Er dient op de hoofdpost een gemaal te worden toegevoegd met meer dan 2 pompen en maximaal 2 putten en met eventueel meerdere niveaumetingen en eventueel een of twee debietmetingen te worden toegevoegd. Het gemaal behoeft niet al in de hoofdpost aanwezig te zijn. Hiervoor worden koppelvlakken aangeleverd en wordt één van de genoemde protocollen in het PvE toegepast. Simkaart en instellingen moet worden aangeleverd aan de betreffende installateur. In bedrijfstelling op afstand dient inbegrepen te zijn, inclusief communicatiekosten en jaarlijkse kosten zoals licentie en onderhoudskosten dienen inbegrepen te zijn. </t>
  </si>
  <si>
    <t xml:space="preserve">Het toevoegen van een overstortobject, oppervlaktewatermeting of neerslagmetingen die rechtstreeks op de hoofdpost wordt aangesloten. Het object behoeft niet al in de hoofdpost aanwezig te zijn. Hiervoor worden koppelvlakken aangeleverd en wordt één van de genoemde protocollen in het PvE of verrekenprijzen C2 toegepast. Simkaart en instellingen moet worden aangeleverd aan de betreffende installateur. In bedrijfstelling op afstand dient inbegrepen te zijn, inclusief communicatiekosten en jaarlijkse kosten zoals licentie en onderhoudskosten dienen inbegrepen te zijn. </t>
  </si>
  <si>
    <t xml:space="preserve">Het toevoegen van een drukriool met geen of meerdere slaves die rechtstreeks op de hoofdpost wordt aangesloten. Het object behoeft niet al in de hoofdpost aanwezig te zijn. Hiervoor worden koppelvlakken aangeleverd en wordt één van de genoemde protocollen in het PvE of verrekenprijzen C2 toegepast. Simkaart niet inbegrepen. In bedrijfstelling op afstand dient inbegrepen te zijn inclusief de jaarlijkse kosten zoals licentie en onderhoudskosten en indien van toepassing de koppeling met de API. </t>
  </si>
  <si>
    <t xml:space="preserve">Het toevoegen van een niet genoemd ander object die rechtstreeks op de hoofdpost wordt aangesloten. Het object behoeft niet al in de hoofdpost aanwezig te zijn. Hiervoor worden koppelvlakken aangeleverd en wordt één van de genoemde protocollen in het PvE of verrekenprijzen C2 toegepast. Simkaart niet inbegrepen. In bedrijfstelling op afstand dient inbegrepen te zijn inclusief de jaarlijkse kosten zoals licentie en onderhoudskosten en indien van toepassing de koppeling met de API. </t>
  </si>
  <si>
    <t>Toevoegen van een neerslagmeting die aangeleverd wordt door HydroNet en het verwerken van de data die via een API of bestand wordt aangeleverd. Jaarlijkse licentie en onderhoudskosten dienen inbegrepen te zijn.</t>
  </si>
  <si>
    <t>Het leveren van een DCX protocol aan de hoofdpost die bruikbaar is voor alle objecten die met dit protocol communiceren</t>
  </si>
  <si>
    <t>Het leveren van een ARC protocol aan de hoofdpost die bruikbaar is voor alle objecten die met dit protocol communiceren</t>
  </si>
  <si>
    <t>Het leveren van een Nivus protocol aan de hoofdpost die bruikbaar is voor alle objecten die met dit protocol communiceren</t>
  </si>
  <si>
    <t>Het leveren van een Campbell-CR6 protocol aan de hoofdpost die bruikbaar is voor alle objecten die met dit protocol communiceren</t>
  </si>
  <si>
    <t>Het leveren van een Geokon-Model 8800 Geonet protocol aan de hoofdpost die bruikbaar is voor alle objecten die met dit protocol communiceren</t>
  </si>
  <si>
    <t>Het leveren van een Diver protocol aan de hoofdpost die bruikbaar is voor alle objecten die met dit protocol communiceren</t>
  </si>
  <si>
    <t>Het leveren van een DNP3 protocol aan de hoofdpost die bruikbaar is voor alle objecten die met dit protocol communiceren</t>
  </si>
  <si>
    <t>Het leveren van een import en export mogelijkheid om in FEW XML timeseries data te kunnen uitwisselen</t>
  </si>
  <si>
    <t xml:space="preserve">Het leveren van een webservice gebaseerde koppeling met een systeem van een energieleverancier of meetbedrijf die data van energiemeters kan leveren. </t>
  </si>
  <si>
    <t>Het leveren van 1 of meerdere simkaarten gelijktijdig. Tevens de jaarlijkse kosten voor de communicatie tussen object en hoofdpost</t>
  </si>
  <si>
    <t>Gelijk aan cel K56 maar dan voor 10 of meer simkaarten gelijk tijdig.</t>
  </si>
  <si>
    <t>Gelijk aan cel K56 maar dan voor 20 of meer simkaarten gelijk tijdig.</t>
  </si>
  <si>
    <t>Prijs voor het leveren van een geconfigureerd 4G of 5G modem aan de betreffende installateur. Gedurende het contract dient het modem te blijven functioneren.</t>
  </si>
  <si>
    <t xml:space="preserve">Het tijdelijk verlenen van toegang tot een partij die een besturing of meetinstrument levert en die software wil updaten. </t>
  </si>
  <si>
    <t>Het leveren, inrichten en onderhouden van de validatie module en validatieregels welke in paragraaf 4.11.7 zijn beschreven</t>
  </si>
  <si>
    <t>Het leveren en onderhouden van een afspeelfunctie in het scadaplaatje zoals beschreven in paragraaf 4.11.11</t>
  </si>
  <si>
    <t>Het leveren van een RTC module conform paragraaf 4.11.17. Het inrichten zal geschieden op basis van het uurtarief.</t>
  </si>
  <si>
    <t>Het uurtarief van een monteur buiten die een simkaartwissel moet uitvoeren of verbinding werkend moet maken</t>
  </si>
  <si>
    <t>Het uurtarief van een softwareontwikkelaar die de hoofdpostsoftware of modemsoftware dient aan te passen</t>
  </si>
  <si>
    <t>Het uurtarief van een projectmanager die het implementatieproject begeleid</t>
  </si>
  <si>
    <t>C.1 Object rechtstreeks aansluiten op de regionale hoofdpost</t>
  </si>
  <si>
    <t>Initiële Prijs per stuk</t>
  </si>
  <si>
    <t>Gelijk aan cel K17 maar dan als er 5 stuks in één keer moet worden geïmplementeerd</t>
  </si>
  <si>
    <t>Gelijk aan cel K17 maar dan als er 10 stuks in één keer moet worden geïmplementeerd</t>
  </si>
  <si>
    <t xml:space="preserve">Er dient op de hoofdpost een bergbezinkvoorziening met 2 putten met elk 1 of 2 pompen en met meerdere niveaumetingen en eventueel verklikkers (maximaal 3) te worden toegevoegd. De bergbezinkvoorziening behoeft niet al in de hoofdpost aanwezig te zijn. Hiervoor worden koppelvlakken aangeleverd en wordt één van de genoemde protocollen in het PvE toegepast. Simkaart en instellingen moet worden aangeleverd aan de betreffende installateur. In bedrijfstelling op afstand dient inbegrepen te zijn, inclusief communicatiekosten en jaarlijkse kosten zoals licentie en onderhoudskosten dienen inbegrepen te zijn. </t>
  </si>
  <si>
    <t>Gelijk aan cel K22 maar dan als er 5 stuks in één keer moet worden geïmplementeerd</t>
  </si>
  <si>
    <t>Gelijk aan cel K22 maar dan als er 10 stuks in één keer moet worden geïmplementeerd</t>
  </si>
  <si>
    <t>Gelijk aan cel K25 maar dan als er 5 stuks in één keer moet worden geïmplementeerd</t>
  </si>
  <si>
    <t>Gelijk aan cel K25 maar dan als er 10 stuks in één keer moet worden geïmplementeerd</t>
  </si>
  <si>
    <t>Gelijk aan cel K28 maar dan als er 5 stuks in één keer moet worden geïmplementeerd</t>
  </si>
  <si>
    <t>Gelijk aan cel K28 maar dan als er 10 stuks in één keer moet worden geïmplementeerd</t>
  </si>
  <si>
    <t>Gelijk aan cel K31 maar dan als er 5 stuks in één keer moet worden geïmplementeerd</t>
  </si>
  <si>
    <t>Het mogelijk maken dat de hoofdpost via Sigfox kan communiceren met alle objecten die deze communicatietechniek gebruiken</t>
  </si>
  <si>
    <t>Het mogelijk maken dat de hoofdpost via Narrow Band IoT kan communiceren met alle objecten die deze communicatietechniek gebruiken</t>
  </si>
  <si>
    <t>Onderstaande verrekenprijzen zijn gericht op het aanvullend leveren van Simkaarten en kosten voor het leveren van communicatie</t>
  </si>
  <si>
    <t>Over 15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</si>
</sst>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0.0_ ;\-#,##0.0\ "/>
    <numFmt numFmtId="166" formatCode="0.0"/>
  </numFmts>
  <fonts count="2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Light"/>
      <family val="2"/>
      <scheme val="major"/>
    </font>
    <font>
      <sz val="10"/>
      <color theme="1"/>
      <name val="Calibri"/>
      <family val="2"/>
      <scheme val="minor"/>
    </font>
    <font>
      <b/>
      <sz val="14"/>
      <color theme="0"/>
      <name val="Calibri"/>
      <family val="2"/>
      <scheme val="minor"/>
    </font>
    <font>
      <b/>
      <sz val="16"/>
      <color theme="0"/>
      <name val="Calibri"/>
      <family val="2"/>
      <scheme val="minor"/>
    </font>
    <font>
      <sz val="12"/>
      <color rgb="FF4E85CE"/>
      <name val="Calibri Light"/>
      <family val="2"/>
    </font>
    <font>
      <sz val="10"/>
      <color theme="1"/>
      <name val="Calibri Light"/>
      <family val="2"/>
    </font>
    <font>
      <b/>
      <sz val="9"/>
      <color rgb="FFFFFFFF"/>
      <name val="Calibri Light"/>
      <family val="2"/>
    </font>
    <font>
      <sz val="9"/>
      <color theme="1"/>
      <name val="Calibri Light"/>
      <family val="2"/>
    </font>
    <font>
      <sz val="14"/>
      <color theme="0"/>
      <name val="Calibri"/>
      <family val="2"/>
      <scheme val="minor"/>
    </font>
    <font>
      <sz val="11"/>
      <color theme="1"/>
      <name val="Calibri"/>
      <family val="2"/>
    </font>
    <font>
      <sz val="14"/>
      <color theme="1"/>
      <name val="Calibri"/>
      <family val="2"/>
      <scheme val="minor"/>
    </font>
    <font>
      <b/>
      <sz val="18"/>
      <color theme="0"/>
      <name val="Calibri"/>
      <family val="2"/>
      <scheme val="minor"/>
    </font>
    <font>
      <sz val="11"/>
      <color rgb="FFFF0000"/>
      <name val="Calibri"/>
      <family val="2"/>
      <scheme val="minor"/>
    </font>
    <font>
      <b/>
      <sz val="9"/>
      <color theme="1"/>
      <name val="Calibri Light"/>
      <family val="2"/>
    </font>
    <font>
      <b/>
      <sz val="12"/>
      <color rgb="FFFFFFFF"/>
      <name val="Calibri Light"/>
      <family val="2"/>
    </font>
    <font>
      <sz val="12"/>
      <color theme="1"/>
      <name val="Calibri"/>
      <family val="2"/>
      <scheme val="minor"/>
    </font>
    <font>
      <sz val="9"/>
      <color rgb="FFFFFFFF"/>
      <name val="Calibri Light"/>
      <family val="2"/>
    </font>
    <font>
      <i/>
      <sz val="10"/>
      <color theme="1"/>
      <name val="Calibri"/>
      <family val="2"/>
      <scheme val="minor"/>
    </font>
    <font>
      <b/>
      <sz val="12"/>
      <color theme="0"/>
      <name val="Calibri Light"/>
      <family val="2"/>
    </font>
    <font>
      <b/>
      <sz val="9"/>
      <name val="Calibri Light"/>
      <family val="2"/>
    </font>
    <font>
      <sz val="8"/>
      <color theme="1"/>
      <name val="Calibri Light"/>
      <family val="2"/>
    </font>
    <font>
      <i/>
      <sz val="11"/>
      <color theme="1"/>
      <name val="Calibri"/>
      <family val="2"/>
      <scheme val="minor"/>
    </font>
    <font>
      <sz val="9"/>
      <color rgb="FF000000"/>
      <name val="Calibri Light"/>
      <family val="2"/>
    </font>
    <font>
      <sz val="8"/>
      <name val="Calibri"/>
      <family val="2"/>
      <scheme val="minor"/>
    </font>
    <font>
      <b/>
      <sz val="12"/>
      <color theme="0"/>
      <name val="Calibri"/>
      <family val="2"/>
      <scheme val="minor"/>
    </font>
  </fonts>
  <fills count="23">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54D83"/>
        <bgColor indexed="64"/>
      </patternFill>
    </fill>
    <fill>
      <patternFill patternType="solid">
        <fgColor rgb="FF326AB4"/>
        <bgColor indexed="64"/>
      </patternFill>
    </fill>
    <fill>
      <patternFill patternType="solid">
        <fgColor rgb="FFC6D8F0"/>
        <bgColor indexed="64"/>
      </patternFill>
    </fill>
    <fill>
      <patternFill patternType="solid">
        <fgColor rgb="FFE8EEF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4C6E7"/>
        <bgColor indexed="64"/>
      </patternFill>
    </fill>
    <fill>
      <patternFill patternType="solid">
        <fgColor rgb="FF8EAADB"/>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EFF7FF"/>
        <bgColor indexed="64"/>
      </patternFill>
    </fill>
    <fill>
      <patternFill patternType="solid">
        <fgColor theme="3"/>
        <bgColor indexed="64"/>
      </patternFill>
    </fill>
    <fill>
      <patternFill patternType="solid">
        <fgColor theme="0"/>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295">
    <xf numFmtId="0" fontId="0" fillId="0" borderId="0" xfId="0"/>
    <xf numFmtId="0" fontId="0" fillId="0" borderId="0" xfId="0" applyAlignment="1">
      <alignment horizontal="right"/>
    </xf>
    <xf numFmtId="0" fontId="0" fillId="0" borderId="1" xfId="0" applyBorder="1"/>
    <xf numFmtId="0" fontId="5" fillId="0" borderId="0" xfId="0" applyFont="1"/>
    <xf numFmtId="0" fontId="8" fillId="0" borderId="0" xfId="0" applyFont="1" applyAlignment="1">
      <alignment vertical="center"/>
    </xf>
    <xf numFmtId="0" fontId="11" fillId="7" borderId="1" xfId="0" applyFont="1" applyFill="1" applyBorder="1" applyAlignment="1">
      <alignment vertical="center" wrapText="1"/>
    </xf>
    <xf numFmtId="0" fontId="11" fillId="8" borderId="1" xfId="0" applyFont="1" applyFill="1" applyBorder="1" applyAlignment="1">
      <alignment vertical="center" wrapText="1"/>
    </xf>
    <xf numFmtId="0" fontId="9" fillId="0" borderId="0" xfId="0" applyFont="1" applyAlignment="1">
      <alignment vertical="center"/>
    </xf>
    <xf numFmtId="0" fontId="11"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3" borderId="1" xfId="0" applyFont="1" applyFill="1" applyBorder="1"/>
    <xf numFmtId="0" fontId="13" fillId="0" borderId="0" xfId="0" applyFont="1"/>
    <xf numFmtId="0" fontId="12" fillId="0" borderId="0" xfId="0" applyFont="1"/>
    <xf numFmtId="44" fontId="0" fillId="0" borderId="1" xfId="0" applyNumberFormat="1" applyBorder="1"/>
    <xf numFmtId="44" fontId="3" fillId="3" borderId="1" xfId="0" applyNumberFormat="1" applyFont="1" applyFill="1" applyBorder="1"/>
    <xf numFmtId="0" fontId="15" fillId="0" borderId="0" xfId="0" applyFont="1" applyAlignment="1">
      <alignment vertical="center"/>
    </xf>
    <xf numFmtId="0" fontId="1" fillId="0" borderId="0" xfId="0" applyFont="1"/>
    <xf numFmtId="0" fontId="10"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44" fontId="0" fillId="0" borderId="0" xfId="0" applyNumberFormat="1" applyProtection="1">
      <protection locked="0"/>
    </xf>
    <xf numFmtId="0" fontId="16" fillId="0" borderId="0" xfId="0" applyFont="1"/>
    <xf numFmtId="0" fontId="11" fillId="8" borderId="16" xfId="0" applyFont="1" applyFill="1" applyBorder="1" applyAlignment="1">
      <alignment horizontal="center" vertical="center" wrapText="1"/>
    </xf>
    <xf numFmtId="0" fontId="0" fillId="0" borderId="1" xfId="0" applyBorder="1" applyAlignment="1">
      <alignment horizontal="center"/>
    </xf>
    <xf numFmtId="44" fontId="5" fillId="13" borderId="1" xfId="0" applyNumberFormat="1" applyFont="1" applyFill="1" applyBorder="1" applyAlignment="1" applyProtection="1">
      <alignment vertical="center"/>
      <protection locked="0"/>
    </xf>
    <xf numFmtId="44" fontId="0" fillId="13" borderId="1" xfId="0" applyNumberFormat="1" applyFill="1" applyBorder="1" applyAlignment="1" applyProtection="1">
      <alignment vertical="center"/>
      <protection locked="0"/>
    </xf>
    <xf numFmtId="44" fontId="18" fillId="2" borderId="11" xfId="0" applyNumberFormat="1" applyFont="1" applyFill="1" applyBorder="1" applyAlignment="1">
      <alignment vertical="center" wrapText="1"/>
    </xf>
    <xf numFmtId="0" fontId="19" fillId="0" borderId="0" xfId="0" applyFont="1"/>
    <xf numFmtId="44" fontId="0" fillId="13" borderId="13" xfId="0" applyNumberFormat="1" applyFill="1" applyBorder="1" applyProtection="1">
      <protection locked="0"/>
    </xf>
    <xf numFmtId="44" fontId="0" fillId="13" borderId="15" xfId="0" applyNumberFormat="1" applyFill="1" applyBorder="1" applyProtection="1">
      <protection locked="0"/>
    </xf>
    <xf numFmtId="0" fontId="10" fillId="5" borderId="19"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0" fillId="0" borderId="0" xfId="0" applyAlignment="1">
      <alignment horizontal="left"/>
    </xf>
    <xf numFmtId="0" fontId="5" fillId="0" borderId="0" xfId="0" applyFont="1" applyAlignment="1">
      <alignment horizontal="center"/>
    </xf>
    <xf numFmtId="0" fontId="7" fillId="2" borderId="0" xfId="0" applyFont="1" applyFill="1" applyAlignment="1">
      <alignment horizontal="center"/>
    </xf>
    <xf numFmtId="2" fontId="0" fillId="0" borderId="0" xfId="0" applyNumberFormat="1"/>
    <xf numFmtId="44" fontId="0" fillId="13" borderId="2" xfId="0" applyNumberFormat="1" applyFill="1" applyBorder="1" applyProtection="1">
      <protection locked="0"/>
    </xf>
    <xf numFmtId="44" fontId="0" fillId="13" borderId="25" xfId="0" applyNumberFormat="1" applyFill="1" applyBorder="1" applyProtection="1">
      <protection locked="0"/>
    </xf>
    <xf numFmtId="44" fontId="0" fillId="10" borderId="1" xfId="0" applyNumberFormat="1" applyFill="1" applyBorder="1" applyAlignment="1">
      <alignment vertical="center"/>
    </xf>
    <xf numFmtId="44" fontId="0" fillId="10" borderId="13" xfId="0" applyNumberFormat="1" applyFill="1" applyBorder="1" applyAlignment="1">
      <alignment vertical="center"/>
    </xf>
    <xf numFmtId="44" fontId="0" fillId="16" borderId="14" xfId="0" applyNumberFormat="1" applyFill="1" applyBorder="1" applyAlignment="1">
      <alignment vertical="center"/>
    </xf>
    <xf numFmtId="44" fontId="0" fillId="16" borderId="17" xfId="0" applyNumberFormat="1" applyFill="1" applyBorder="1" applyAlignment="1">
      <alignment vertical="center"/>
    </xf>
    <xf numFmtId="0" fontId="10" fillId="15" borderId="32" xfId="0" applyFont="1" applyFill="1" applyBorder="1" applyAlignment="1">
      <alignment horizontal="center" vertical="center" wrapText="1"/>
    </xf>
    <xf numFmtId="44" fontId="0" fillId="10" borderId="6" xfId="0" applyNumberFormat="1" applyFill="1" applyBorder="1" applyAlignment="1">
      <alignment vertical="center"/>
    </xf>
    <xf numFmtId="0" fontId="2" fillId="0" borderId="0" xfId="0" applyFont="1"/>
    <xf numFmtId="44" fontId="0" fillId="10" borderId="34" xfId="0" applyNumberFormat="1" applyFill="1" applyBorder="1" applyAlignment="1">
      <alignment vertical="center"/>
    </xf>
    <xf numFmtId="165" fontId="5" fillId="9" borderId="13" xfId="0" applyNumberFormat="1" applyFont="1" applyFill="1" applyBorder="1" applyAlignment="1">
      <alignment horizontal="center" vertical="center"/>
    </xf>
    <xf numFmtId="165" fontId="5" fillId="9" borderId="15" xfId="0" applyNumberFormat="1" applyFont="1" applyFill="1" applyBorder="1" applyAlignment="1">
      <alignment horizontal="center" vertical="center"/>
    </xf>
    <xf numFmtId="0" fontId="14" fillId="0" borderId="0" xfId="0" applyFont="1"/>
    <xf numFmtId="44" fontId="0" fillId="18" borderId="51" xfId="0" applyNumberFormat="1" applyFill="1" applyBorder="1"/>
    <xf numFmtId="44" fontId="3" fillId="3" borderId="52" xfId="0" applyNumberFormat="1" applyFont="1" applyFill="1" applyBorder="1"/>
    <xf numFmtId="0" fontId="12" fillId="2" borderId="58" xfId="0" applyFont="1" applyFill="1" applyBorder="1"/>
    <xf numFmtId="0" fontId="12" fillId="2" borderId="59" xfId="0" applyFont="1" applyFill="1" applyBorder="1"/>
    <xf numFmtId="0" fontId="3" fillId="4" borderId="1" xfId="0" applyFont="1" applyFill="1" applyBorder="1" applyAlignment="1">
      <alignment wrapText="1"/>
    </xf>
    <xf numFmtId="0" fontId="20" fillId="6" borderId="13" xfId="0" applyFont="1" applyFill="1" applyBorder="1" applyAlignment="1">
      <alignment horizontal="center" vertical="center" wrapText="1"/>
    </xf>
    <xf numFmtId="0" fontId="20" fillId="6" borderId="15" xfId="0" applyFont="1" applyFill="1" applyBorder="1" applyAlignment="1">
      <alignment horizontal="center" vertical="center" wrapText="1"/>
    </xf>
    <xf numFmtId="0" fontId="3" fillId="4" borderId="60" xfId="0" applyFont="1" applyFill="1" applyBorder="1"/>
    <xf numFmtId="0" fontId="6" fillId="3" borderId="29" xfId="0" applyFont="1" applyFill="1" applyBorder="1"/>
    <xf numFmtId="0" fontId="6" fillId="3" borderId="35" xfId="0" applyFont="1" applyFill="1" applyBorder="1"/>
    <xf numFmtId="0" fontId="1" fillId="3" borderId="50" xfId="0" applyFont="1" applyFill="1" applyBorder="1" applyAlignment="1">
      <alignment horizontal="center" vertical="center"/>
    </xf>
    <xf numFmtId="0" fontId="1" fillId="3" borderId="50" xfId="0" applyFont="1" applyFill="1" applyBorder="1" applyAlignment="1">
      <alignment horizontal="center" vertical="center" wrapText="1"/>
    </xf>
    <xf numFmtId="0" fontId="0" fillId="0" borderId="61" xfId="0" applyBorder="1" applyAlignment="1">
      <alignment horizontal="left"/>
    </xf>
    <xf numFmtId="0" fontId="0" fillId="0" borderId="44" xfId="0" applyBorder="1"/>
    <xf numFmtId="0" fontId="21" fillId="13" borderId="0" xfId="0" applyFont="1" applyFill="1"/>
    <xf numFmtId="44" fontId="0" fillId="16" borderId="4" xfId="0" applyNumberFormat="1" applyFill="1" applyBorder="1" applyAlignment="1">
      <alignment vertical="center"/>
    </xf>
    <xf numFmtId="44" fontId="0" fillId="16" borderId="22" xfId="0" applyNumberFormat="1" applyFill="1" applyBorder="1" applyAlignment="1">
      <alignment vertical="center"/>
    </xf>
    <xf numFmtId="0" fontId="11" fillId="7" borderId="16" xfId="0" applyFont="1" applyFill="1" applyBorder="1" applyAlignment="1">
      <alignment vertical="center" wrapText="1"/>
    </xf>
    <xf numFmtId="44" fontId="0" fillId="13" borderId="14" xfId="0" applyNumberFormat="1" applyFill="1" applyBorder="1" applyAlignment="1" applyProtection="1">
      <alignment vertical="center"/>
      <protection locked="0"/>
    </xf>
    <xf numFmtId="44" fontId="0" fillId="13" borderId="16" xfId="0" applyNumberFormat="1" applyFill="1" applyBorder="1" applyAlignment="1" applyProtection="1">
      <alignment vertical="center"/>
      <protection locked="0"/>
    </xf>
    <xf numFmtId="0" fontId="2" fillId="0" borderId="0" xfId="0" applyFont="1" applyAlignment="1">
      <alignment horizontal="center"/>
    </xf>
    <xf numFmtId="0" fontId="11" fillId="7" borderId="6" xfId="0" applyFont="1" applyFill="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center" vertical="center" wrapText="1"/>
    </xf>
    <xf numFmtId="44" fontId="17" fillId="0" borderId="0" xfId="0" applyNumberFormat="1" applyFont="1" applyAlignment="1">
      <alignment vertical="center" wrapText="1"/>
    </xf>
    <xf numFmtId="0" fontId="1" fillId="0" borderId="0" xfId="0" applyFont="1" applyAlignment="1">
      <alignment horizontal="center" vertical="center"/>
    </xf>
    <xf numFmtId="0" fontId="11" fillId="7" borderId="6" xfId="0" applyFont="1" applyFill="1" applyBorder="1" applyAlignment="1">
      <alignment vertical="center" wrapText="1"/>
    </xf>
    <xf numFmtId="0" fontId="17" fillId="18" borderId="38" xfId="0" applyFont="1" applyFill="1" applyBorder="1" applyAlignment="1">
      <alignment horizontal="center" vertical="center" wrapText="1"/>
    </xf>
    <xf numFmtId="44" fontId="17" fillId="18" borderId="44" xfId="0" applyNumberFormat="1" applyFont="1" applyFill="1" applyBorder="1" applyAlignment="1">
      <alignment vertical="center" wrapText="1"/>
    </xf>
    <xf numFmtId="44" fontId="17" fillId="18" borderId="68" xfId="0" applyNumberFormat="1" applyFont="1" applyFill="1" applyBorder="1" applyAlignment="1">
      <alignment vertical="center" wrapText="1"/>
    </xf>
    <xf numFmtId="0" fontId="10" fillId="15" borderId="36" xfId="0" applyFont="1" applyFill="1" applyBorder="1" applyAlignment="1">
      <alignment horizontal="center" vertical="center" wrapText="1"/>
    </xf>
    <xf numFmtId="44" fontId="0" fillId="10" borderId="65" xfId="0" applyNumberFormat="1" applyFill="1" applyBorder="1" applyAlignment="1">
      <alignment vertical="center"/>
    </xf>
    <xf numFmtId="0" fontId="10" fillId="15" borderId="50" xfId="0" applyFont="1" applyFill="1" applyBorder="1" applyAlignment="1">
      <alignment horizontal="center" vertical="center" wrapText="1"/>
    </xf>
    <xf numFmtId="44" fontId="0" fillId="10" borderId="51" xfId="0" applyNumberFormat="1" applyFill="1" applyBorder="1" applyAlignment="1">
      <alignment vertical="center"/>
    </xf>
    <xf numFmtId="0" fontId="10" fillId="5" borderId="38" xfId="0" applyFont="1" applyFill="1" applyBorder="1" applyAlignment="1">
      <alignment horizontal="center" vertical="center" wrapText="1"/>
    </xf>
    <xf numFmtId="0" fontId="10" fillId="5" borderId="40" xfId="0" applyFont="1" applyFill="1" applyBorder="1" applyAlignment="1">
      <alignment horizontal="center" vertical="center" wrapText="1"/>
    </xf>
    <xf numFmtId="44" fontId="5" fillId="13" borderId="6" xfId="0" applyNumberFormat="1" applyFont="1" applyFill="1" applyBorder="1" applyAlignment="1" applyProtection="1">
      <alignment vertical="center"/>
      <protection locked="0"/>
    </xf>
    <xf numFmtId="0" fontId="10" fillId="5" borderId="7" xfId="0" applyFont="1" applyFill="1" applyBorder="1" applyAlignment="1">
      <alignment vertical="center" wrapText="1"/>
    </xf>
    <xf numFmtId="0" fontId="10" fillId="5" borderId="8" xfId="0" applyFont="1" applyFill="1" applyBorder="1" applyAlignment="1">
      <alignment vertical="center" wrapText="1"/>
    </xf>
    <xf numFmtId="0" fontId="10" fillId="5" borderId="11" xfId="0" applyFont="1" applyFill="1" applyBorder="1" applyAlignment="1">
      <alignment horizontal="center" vertical="center" wrapText="1"/>
    </xf>
    <xf numFmtId="0" fontId="10" fillId="15" borderId="47"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10" fillId="15" borderId="23" xfId="0" applyFont="1" applyFill="1" applyBorder="1" applyAlignment="1">
      <alignment horizontal="center" vertical="center" wrapText="1"/>
    </xf>
    <xf numFmtId="0" fontId="10" fillId="15" borderId="11" xfId="0" applyFont="1" applyFill="1" applyBorder="1" applyAlignment="1">
      <alignment horizontal="center" vertical="center" wrapText="1"/>
    </xf>
    <xf numFmtId="0" fontId="6" fillId="2" borderId="61" xfId="0" applyFont="1" applyFill="1" applyBorder="1"/>
    <xf numFmtId="0" fontId="6" fillId="2" borderId="39" xfId="0" applyFont="1" applyFill="1" applyBorder="1"/>
    <xf numFmtId="0" fontId="6" fillId="2" borderId="41" xfId="0" applyFont="1" applyFill="1" applyBorder="1"/>
    <xf numFmtId="0" fontId="7" fillId="2" borderId="26" xfId="0" applyFont="1" applyFill="1" applyBorder="1" applyAlignment="1">
      <alignment vertical="center"/>
    </xf>
    <xf numFmtId="0" fontId="7" fillId="2" borderId="27" xfId="0" applyFont="1" applyFill="1" applyBorder="1" applyAlignment="1">
      <alignment vertical="center"/>
    </xf>
    <xf numFmtId="44" fontId="12" fillId="2" borderId="59" xfId="0" applyNumberFormat="1" applyFont="1" applyFill="1" applyBorder="1"/>
    <xf numFmtId="44" fontId="0" fillId="19" borderId="51" xfId="0" applyNumberFormat="1" applyFill="1" applyBorder="1"/>
    <xf numFmtId="44" fontId="23" fillId="19" borderId="37" xfId="0" applyNumberFormat="1" applyFont="1" applyFill="1" applyBorder="1" applyAlignment="1">
      <alignment vertical="center" wrapText="1"/>
    </xf>
    <xf numFmtId="44" fontId="23" fillId="19" borderId="40" xfId="0" applyNumberFormat="1" applyFont="1" applyFill="1" applyBorder="1" applyAlignment="1">
      <alignment vertical="center" wrapText="1"/>
    </xf>
    <xf numFmtId="0" fontId="20" fillId="6" borderId="18" xfId="0" applyFont="1" applyFill="1" applyBorder="1" applyAlignment="1">
      <alignment horizontal="center" vertical="center" wrapText="1"/>
    </xf>
    <xf numFmtId="0" fontId="11" fillId="8" borderId="21" xfId="0" applyFont="1" applyFill="1" applyBorder="1" applyAlignment="1">
      <alignment vertical="center" wrapText="1"/>
    </xf>
    <xf numFmtId="0" fontId="11" fillId="8" borderId="21" xfId="0" applyFont="1" applyFill="1" applyBorder="1" applyAlignment="1">
      <alignment horizontal="center" vertical="center" wrapText="1"/>
    </xf>
    <xf numFmtId="44" fontId="0" fillId="16" borderId="32" xfId="0" applyNumberFormat="1" applyFill="1" applyBorder="1" applyAlignment="1">
      <alignment vertical="center"/>
    </xf>
    <xf numFmtId="0" fontId="10" fillId="5" borderId="37" xfId="0" applyFont="1" applyFill="1" applyBorder="1" applyAlignment="1">
      <alignment vertical="center" wrapText="1"/>
    </xf>
    <xf numFmtId="0" fontId="10" fillId="5" borderId="38" xfId="0" applyFont="1" applyFill="1" applyBorder="1" applyAlignment="1">
      <alignment vertical="center" wrapText="1"/>
    </xf>
    <xf numFmtId="0" fontId="1" fillId="0" borderId="0" xfId="0" applyFont="1" applyAlignment="1">
      <alignment horizontal="center" vertical="center" wrapText="1"/>
    </xf>
    <xf numFmtId="165" fontId="5" fillId="9" borderId="18" xfId="0" applyNumberFormat="1" applyFont="1" applyFill="1" applyBorder="1" applyAlignment="1">
      <alignment vertical="center"/>
    </xf>
    <xf numFmtId="44" fontId="0" fillId="16" borderId="64" xfId="0" applyNumberFormat="1" applyFill="1" applyBorder="1" applyAlignment="1">
      <alignment vertical="center"/>
    </xf>
    <xf numFmtId="0" fontId="24" fillId="0" borderId="1" xfId="0" applyFont="1" applyBorder="1" applyAlignment="1">
      <alignment wrapText="1"/>
    </xf>
    <xf numFmtId="0" fontId="11" fillId="0" borderId="1" xfId="0" applyFont="1" applyBorder="1" applyAlignment="1">
      <alignment wrapText="1"/>
    </xf>
    <xf numFmtId="0" fontId="7" fillId="0" borderId="0" xfId="0" applyFont="1"/>
    <xf numFmtId="0" fontId="11" fillId="7" borderId="21" xfId="0" applyFont="1" applyFill="1" applyBorder="1" applyAlignment="1">
      <alignment vertical="center" wrapText="1"/>
    </xf>
    <xf numFmtId="44" fontId="0" fillId="13" borderId="18" xfId="0" applyNumberFormat="1" applyFill="1" applyBorder="1" applyProtection="1">
      <protection locked="0"/>
    </xf>
    <xf numFmtId="44" fontId="0" fillId="13" borderId="33" xfId="0" applyNumberFormat="1" applyFill="1" applyBorder="1" applyProtection="1">
      <protection locked="0"/>
    </xf>
    <xf numFmtId="165" fontId="5" fillId="9" borderId="18" xfId="0" applyNumberFormat="1" applyFont="1" applyFill="1" applyBorder="1" applyAlignment="1">
      <alignment horizontal="center" vertical="center"/>
    </xf>
    <xf numFmtId="44" fontId="0" fillId="9" borderId="48" xfId="0" applyNumberFormat="1" applyFill="1" applyBorder="1" applyAlignment="1">
      <alignment vertical="center"/>
    </xf>
    <xf numFmtId="0" fontId="4" fillId="10" borderId="2" xfId="0" applyFont="1" applyFill="1" applyBorder="1" applyAlignment="1">
      <alignment horizontal="left" wrapText="1"/>
    </xf>
    <xf numFmtId="0" fontId="4" fillId="10" borderId="3" xfId="0" applyFont="1" applyFill="1" applyBorder="1" applyAlignment="1">
      <alignment horizontal="left" wrapText="1"/>
    </xf>
    <xf numFmtId="0" fontId="4" fillId="10" borderId="4" xfId="0" applyFont="1" applyFill="1" applyBorder="1" applyAlignment="1">
      <alignment horizontal="left" wrapText="1"/>
    </xf>
    <xf numFmtId="44" fontId="0" fillId="10" borderId="11" xfId="0" applyNumberFormat="1" applyFill="1" applyBorder="1" applyAlignment="1">
      <alignment horizontal="center" vertical="center"/>
    </xf>
    <xf numFmtId="0" fontId="10" fillId="15" borderId="64" xfId="0" applyFont="1" applyFill="1" applyBorder="1" applyAlignment="1">
      <alignment horizontal="center" vertical="center" wrapText="1"/>
    </xf>
    <xf numFmtId="0" fontId="11" fillId="7" borderId="46" xfId="0" applyFont="1" applyFill="1" applyBorder="1" applyAlignment="1">
      <alignment horizontal="center" vertical="center" wrapText="1"/>
    </xf>
    <xf numFmtId="44" fontId="0" fillId="13" borderId="17" xfId="0" applyNumberFormat="1" applyFill="1" applyBorder="1" applyAlignment="1" applyProtection="1">
      <alignment vertical="center"/>
      <protection locked="0"/>
    </xf>
    <xf numFmtId="0" fontId="11" fillId="7" borderId="21" xfId="0" applyFont="1" applyFill="1" applyBorder="1" applyAlignment="1">
      <alignment horizontal="center" vertical="center" wrapText="1"/>
    </xf>
    <xf numFmtId="44" fontId="0" fillId="13" borderId="21" xfId="0" applyNumberFormat="1" applyFill="1" applyBorder="1" applyAlignment="1" applyProtection="1">
      <alignment vertical="center"/>
      <protection locked="0"/>
    </xf>
    <xf numFmtId="44" fontId="0" fillId="13" borderId="32" xfId="0" applyNumberFormat="1" applyFill="1" applyBorder="1" applyAlignment="1" applyProtection="1">
      <alignment vertical="center"/>
      <protection locked="0"/>
    </xf>
    <xf numFmtId="0" fontId="11" fillId="8" borderId="16" xfId="0" applyFont="1" applyFill="1" applyBorder="1" applyAlignment="1">
      <alignment vertical="center" wrapText="1"/>
    </xf>
    <xf numFmtId="0" fontId="11" fillId="8" borderId="5" xfId="0" applyFont="1" applyFill="1" applyBorder="1" applyAlignment="1">
      <alignment horizontal="center" vertical="center" wrapText="1"/>
    </xf>
    <xf numFmtId="44" fontId="0" fillId="13" borderId="5" xfId="0" applyNumberFormat="1" applyFill="1" applyBorder="1" applyAlignment="1" applyProtection="1">
      <alignment vertical="center"/>
      <protection locked="0"/>
    </xf>
    <xf numFmtId="0" fontId="11" fillId="7" borderId="46" xfId="0" applyFont="1" applyFill="1" applyBorder="1" applyAlignment="1">
      <alignment vertical="center" wrapText="1"/>
    </xf>
    <xf numFmtId="44" fontId="5" fillId="9" borderId="24" xfId="0" applyNumberFormat="1" applyFont="1" applyFill="1" applyBorder="1" applyAlignment="1">
      <alignment vertical="center"/>
    </xf>
    <xf numFmtId="44" fontId="5" fillId="9" borderId="48" xfId="0" applyNumberFormat="1" applyFont="1" applyFill="1" applyBorder="1" applyAlignment="1">
      <alignment vertical="center"/>
    </xf>
    <xf numFmtId="44" fontId="5" fillId="9" borderId="45" xfId="0" applyNumberFormat="1" applyFont="1" applyFill="1" applyBorder="1" applyAlignment="1">
      <alignment vertical="center"/>
    </xf>
    <xf numFmtId="44" fontId="0" fillId="10" borderId="11" xfId="0" applyNumberFormat="1" applyFill="1" applyBorder="1" applyAlignment="1">
      <alignment vertical="center"/>
    </xf>
    <xf numFmtId="0" fontId="25" fillId="0" borderId="0" xfId="0" applyFont="1"/>
    <xf numFmtId="44" fontId="5" fillId="9" borderId="12" xfId="0" applyNumberFormat="1" applyFont="1" applyFill="1" applyBorder="1" applyAlignment="1">
      <alignment vertical="center"/>
    </xf>
    <xf numFmtId="0" fontId="11" fillId="8"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0" fillId="5" borderId="69" xfId="0" applyFont="1" applyFill="1" applyBorder="1" applyAlignment="1">
      <alignment vertical="center" wrapText="1"/>
    </xf>
    <xf numFmtId="0" fontId="10" fillId="5" borderId="19" xfId="0" applyFont="1" applyFill="1" applyBorder="1" applyAlignment="1">
      <alignment vertical="center" wrapText="1"/>
    </xf>
    <xf numFmtId="0" fontId="26" fillId="0" borderId="1" xfId="0" applyFont="1" applyBorder="1" applyAlignment="1">
      <alignment vertical="center" wrapText="1"/>
    </xf>
    <xf numFmtId="0" fontId="26" fillId="20" borderId="1" xfId="0" applyFont="1" applyFill="1" applyBorder="1" applyAlignment="1">
      <alignment vertical="center" wrapText="1"/>
    </xf>
    <xf numFmtId="0" fontId="10" fillId="5" borderId="70" xfId="0" applyFont="1" applyFill="1" applyBorder="1" applyAlignment="1">
      <alignment vertical="center" wrapText="1"/>
    </xf>
    <xf numFmtId="0" fontId="10" fillId="5" borderId="69" xfId="0" applyFont="1" applyFill="1" applyBorder="1" applyAlignment="1">
      <alignment horizontal="center" vertical="center" wrapText="1"/>
    </xf>
    <xf numFmtId="0" fontId="10" fillId="5" borderId="70" xfId="0" applyFont="1" applyFill="1" applyBorder="1" applyAlignment="1">
      <alignment horizontal="center" vertical="center" wrapText="1"/>
    </xf>
    <xf numFmtId="0" fontId="10" fillId="15" borderId="69" xfId="0" applyFont="1" applyFill="1" applyBorder="1" applyAlignment="1">
      <alignment horizontal="center" vertical="center" wrapText="1"/>
    </xf>
    <xf numFmtId="0" fontId="10" fillId="15" borderId="20"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26" fillId="0" borderId="21" xfId="0" applyFont="1" applyBorder="1" applyAlignment="1">
      <alignment vertical="center" wrapText="1"/>
    </xf>
    <xf numFmtId="0" fontId="11" fillId="7" borderId="35" xfId="0" applyFont="1" applyFill="1" applyBorder="1" applyAlignment="1">
      <alignment horizontal="center" vertical="center" wrapText="1"/>
    </xf>
    <xf numFmtId="0" fontId="26" fillId="0" borderId="16" xfId="0" applyFont="1" applyBorder="1" applyAlignment="1">
      <alignment vertical="center" wrapText="1"/>
    </xf>
    <xf numFmtId="0" fontId="11" fillId="8" borderId="72" xfId="0" applyFont="1" applyFill="1" applyBorder="1" applyAlignment="1">
      <alignment horizontal="center" vertical="center" wrapText="1"/>
    </xf>
    <xf numFmtId="44" fontId="0" fillId="13" borderId="4" xfId="0" applyNumberFormat="1" applyFill="1" applyBorder="1" applyProtection="1">
      <protection locked="0"/>
    </xf>
    <xf numFmtId="44" fontId="0" fillId="13" borderId="22" xfId="0" applyNumberFormat="1" applyFill="1" applyBorder="1" applyProtection="1">
      <protection locked="0"/>
    </xf>
    <xf numFmtId="44" fontId="0" fillId="13" borderId="64" xfId="0" applyNumberFormat="1" applyFill="1" applyBorder="1" applyProtection="1">
      <protection locked="0"/>
    </xf>
    <xf numFmtId="0" fontId="11" fillId="7" borderId="36"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6" fillId="0" borderId="0" xfId="0" applyFont="1" applyAlignment="1">
      <alignment vertical="center" wrapText="1"/>
    </xf>
    <xf numFmtId="0" fontId="11" fillId="8" borderId="35" xfId="0" applyFont="1" applyFill="1" applyBorder="1" applyAlignment="1">
      <alignment horizontal="center" vertical="center" wrapText="1"/>
    </xf>
    <xf numFmtId="0" fontId="11" fillId="7" borderId="72" xfId="0" applyFont="1" applyFill="1" applyBorder="1" applyAlignment="1">
      <alignment horizontal="center" vertical="center" wrapText="1"/>
    </xf>
    <xf numFmtId="0" fontId="11" fillId="8" borderId="32" xfId="0" applyFont="1" applyFill="1" applyBorder="1" applyAlignment="1">
      <alignment horizontal="center" vertical="center" wrapText="1"/>
    </xf>
    <xf numFmtId="44" fontId="0" fillId="9" borderId="32" xfId="0" applyNumberFormat="1" applyFill="1" applyBorder="1"/>
    <xf numFmtId="44" fontId="0" fillId="9" borderId="14" xfId="0" applyNumberFormat="1" applyFill="1" applyBorder="1"/>
    <xf numFmtId="44" fontId="0" fillId="9" borderId="17" xfId="0" applyNumberFormat="1" applyFill="1" applyBorder="1"/>
    <xf numFmtId="165" fontId="5" fillId="9" borderId="13" xfId="0" applyNumberFormat="1" applyFont="1" applyFill="1" applyBorder="1" applyAlignment="1">
      <alignment vertical="center"/>
    </xf>
    <xf numFmtId="0" fontId="28" fillId="2" borderId="41" xfId="0" applyFont="1" applyFill="1" applyBorder="1" applyAlignment="1">
      <alignment horizontal="center" vertical="center"/>
    </xf>
    <xf numFmtId="0" fontId="11" fillId="8" borderId="17"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0" fillId="6" borderId="31" xfId="0" applyFont="1" applyFill="1" applyBorder="1" applyAlignment="1">
      <alignment horizontal="center" vertical="center" wrapText="1"/>
    </xf>
    <xf numFmtId="0" fontId="26" fillId="0" borderId="18" xfId="0" applyFont="1" applyBorder="1" applyAlignment="1">
      <alignment vertical="center" wrapText="1"/>
    </xf>
    <xf numFmtId="0" fontId="26" fillId="20" borderId="13" xfId="0" applyFont="1" applyFill="1" applyBorder="1" applyAlignment="1">
      <alignment vertical="center" wrapText="1"/>
    </xf>
    <xf numFmtId="0" fontId="26" fillId="0" borderId="13" xfId="0" applyFont="1" applyBorder="1" applyAlignment="1">
      <alignment vertical="center" wrapText="1"/>
    </xf>
    <xf numFmtId="0" fontId="26" fillId="0" borderId="15" xfId="0" applyFont="1" applyBorder="1" applyAlignment="1">
      <alignment vertical="center" wrapText="1"/>
    </xf>
    <xf numFmtId="44" fontId="0" fillId="16" borderId="18" xfId="0" applyNumberFormat="1" applyFill="1" applyBorder="1" applyAlignment="1">
      <alignment vertical="center"/>
    </xf>
    <xf numFmtId="44" fontId="0" fillId="16" borderId="13" xfId="0" applyNumberFormat="1" applyFill="1" applyBorder="1" applyAlignment="1">
      <alignment vertical="center"/>
    </xf>
    <xf numFmtId="44" fontId="0" fillId="16" borderId="15" xfId="0" applyNumberFormat="1" applyFill="1" applyBorder="1" applyAlignment="1">
      <alignment vertical="center"/>
    </xf>
    <xf numFmtId="0" fontId="11" fillId="12" borderId="58" xfId="0" applyFont="1" applyFill="1" applyBorder="1" applyAlignment="1">
      <alignment horizontal="center" vertical="center" wrapText="1"/>
    </xf>
    <xf numFmtId="0" fontId="11" fillId="8" borderId="46" xfId="0" applyFont="1" applyFill="1" applyBorder="1" applyAlignment="1">
      <alignment vertical="center" wrapText="1"/>
    </xf>
    <xf numFmtId="0" fontId="11" fillId="8" borderId="46" xfId="0" applyFont="1" applyFill="1" applyBorder="1" applyAlignment="1">
      <alignment horizontal="center" vertical="center" wrapText="1"/>
    </xf>
    <xf numFmtId="44" fontId="0" fillId="13" borderId="22" xfId="0" applyNumberFormat="1" applyFill="1" applyBorder="1" applyAlignment="1" applyProtection="1">
      <alignment vertical="center"/>
      <protection locked="0"/>
    </xf>
    <xf numFmtId="0" fontId="11" fillId="7" borderId="73" xfId="0" applyFont="1" applyFill="1" applyBorder="1" applyAlignment="1">
      <alignment horizontal="center" vertical="center" wrapText="1"/>
    </xf>
    <xf numFmtId="0" fontId="11" fillId="11" borderId="61" xfId="0" applyFont="1" applyFill="1" applyBorder="1" applyAlignment="1">
      <alignment horizontal="center" vertical="center" wrapText="1"/>
    </xf>
    <xf numFmtId="44" fontId="0" fillId="13" borderId="49" xfId="0" applyNumberFormat="1" applyFill="1" applyBorder="1" applyAlignment="1" applyProtection="1">
      <alignment vertical="center"/>
      <protection locked="0"/>
    </xf>
    <xf numFmtId="44" fontId="0" fillId="13" borderId="46" xfId="0" applyNumberFormat="1" applyFill="1" applyBorder="1" applyAlignment="1" applyProtection="1">
      <alignment vertical="center"/>
      <protection locked="0"/>
    </xf>
    <xf numFmtId="0" fontId="11" fillId="11" borderId="47" xfId="0" applyFont="1" applyFill="1" applyBorder="1" applyAlignment="1">
      <alignment horizontal="center" vertical="center" wrapText="1"/>
    </xf>
    <xf numFmtId="0" fontId="26" fillId="22" borderId="16" xfId="0" applyFont="1" applyFill="1" applyBorder="1" applyAlignment="1">
      <alignment vertical="center" wrapText="1"/>
    </xf>
    <xf numFmtId="0" fontId="10" fillId="15" borderId="70" xfId="0" applyFont="1" applyFill="1" applyBorder="1" applyAlignment="1">
      <alignment horizontal="center" vertical="center" wrapText="1"/>
    </xf>
    <xf numFmtId="165" fontId="5" fillId="9" borderId="64" xfId="0" applyNumberFormat="1" applyFont="1" applyFill="1" applyBorder="1" applyAlignment="1">
      <alignment horizontal="center" vertical="center"/>
    </xf>
    <xf numFmtId="165" fontId="5" fillId="9" borderId="4" xfId="0" applyNumberFormat="1" applyFont="1" applyFill="1" applyBorder="1" applyAlignment="1">
      <alignment horizontal="center" vertical="center"/>
    </xf>
    <xf numFmtId="165" fontId="5" fillId="9" borderId="22" xfId="0" applyNumberFormat="1" applyFont="1" applyFill="1" applyBorder="1" applyAlignment="1">
      <alignment horizontal="center" vertical="center"/>
    </xf>
    <xf numFmtId="44" fontId="0" fillId="13" borderId="32" xfId="0" applyNumberFormat="1" applyFill="1" applyBorder="1" applyProtection="1">
      <protection locked="0"/>
    </xf>
    <xf numFmtId="44" fontId="0" fillId="13" borderId="14" xfId="0" applyNumberFormat="1" applyFill="1" applyBorder="1" applyProtection="1">
      <protection locked="0"/>
    </xf>
    <xf numFmtId="44" fontId="0" fillId="13" borderId="17" xfId="0" applyNumberFormat="1" applyFill="1" applyBorder="1" applyProtection="1">
      <protection locked="0"/>
    </xf>
    <xf numFmtId="49" fontId="0" fillId="0" borderId="0" xfId="0" applyNumberFormat="1" applyAlignment="1">
      <alignment wrapText="1"/>
    </xf>
    <xf numFmtId="49" fontId="5" fillId="0" borderId="0" xfId="0" applyNumberFormat="1" applyFont="1" applyAlignment="1">
      <alignment wrapText="1"/>
    </xf>
    <xf numFmtId="49" fontId="16" fillId="0" borderId="0" xfId="0" applyNumberFormat="1" applyFont="1" applyAlignment="1">
      <alignment wrapText="1"/>
    </xf>
    <xf numFmtId="49" fontId="10" fillId="15" borderId="1" xfId="0" applyNumberFormat="1" applyFont="1" applyFill="1" applyBorder="1" applyAlignment="1">
      <alignment horizontal="center" vertical="center" wrapText="1"/>
    </xf>
    <xf numFmtId="49" fontId="0" fillId="9" borderId="1" xfId="0" quotePrefix="1" applyNumberFormat="1" applyFill="1" applyBorder="1" applyAlignment="1">
      <alignment wrapText="1"/>
    </xf>
    <xf numFmtId="49" fontId="0" fillId="9" borderId="1" xfId="0" applyNumberFormat="1" applyFill="1" applyBorder="1" applyAlignment="1">
      <alignment wrapText="1"/>
    </xf>
    <xf numFmtId="0" fontId="7" fillId="2" borderId="5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21" borderId="0" xfId="0" applyFont="1" applyFill="1" applyAlignment="1">
      <alignment horizontal="left" vertical="center"/>
    </xf>
    <xf numFmtId="44" fontId="6" fillId="21" borderId="0" xfId="0" applyNumberFormat="1" applyFont="1" applyFill="1" applyAlignment="1">
      <alignment horizontal="center" vertical="center"/>
    </xf>
    <xf numFmtId="0" fontId="6" fillId="21" borderId="0" xfId="0" applyFont="1" applyFill="1" applyAlignment="1">
      <alignment horizontal="center" vertical="center"/>
    </xf>
    <xf numFmtId="0" fontId="2" fillId="13" borderId="61" xfId="0" applyFont="1" applyFill="1" applyBorder="1" applyAlignment="1" applyProtection="1">
      <alignment horizontal="center"/>
      <protection locked="0"/>
    </xf>
    <xf numFmtId="0" fontId="2" fillId="13" borderId="39" xfId="0" applyFont="1" applyFill="1" applyBorder="1" applyAlignment="1" applyProtection="1">
      <alignment horizontal="center"/>
      <protection locked="0"/>
    </xf>
    <xf numFmtId="0" fontId="2" fillId="13" borderId="44" xfId="0" applyFont="1" applyFill="1" applyBorder="1" applyAlignment="1" applyProtection="1">
      <alignment horizontal="center"/>
      <protection locked="0"/>
    </xf>
    <xf numFmtId="0" fontId="3" fillId="3" borderId="31" xfId="0" applyFont="1" applyFill="1" applyBorder="1" applyAlignment="1">
      <alignment horizontal="left"/>
    </xf>
    <xf numFmtId="0" fontId="3" fillId="3" borderId="43" xfId="0" applyFont="1" applyFill="1" applyBorder="1" applyAlignment="1">
      <alignment horizontal="left"/>
    </xf>
    <xf numFmtId="0" fontId="0" fillId="19" borderId="53" xfId="0" applyFill="1" applyBorder="1" applyAlignment="1">
      <alignment horizontal="left"/>
    </xf>
    <xf numFmtId="0" fontId="0" fillId="19" borderId="54" xfId="0" applyFill="1" applyBorder="1" applyAlignment="1">
      <alignment horizontal="left"/>
    </xf>
    <xf numFmtId="0" fontId="0" fillId="18" borderId="30" xfId="0" applyFill="1" applyBorder="1" applyAlignment="1">
      <alignment horizontal="left"/>
    </xf>
    <xf numFmtId="0" fontId="0" fillId="18" borderId="65" xfId="0" applyFill="1" applyBorder="1" applyAlignment="1">
      <alignment horizontal="left"/>
    </xf>
    <xf numFmtId="0" fontId="3" fillId="4" borderId="56" xfId="0" applyFont="1" applyFill="1" applyBorder="1" applyAlignment="1">
      <alignment horizontal="center"/>
    </xf>
    <xf numFmtId="0" fontId="3" fillId="4" borderId="57" xfId="0" applyFont="1" applyFill="1" applyBorder="1" applyAlignment="1">
      <alignment horizontal="center"/>
    </xf>
    <xf numFmtId="0" fontId="7" fillId="2" borderId="12" xfId="0" applyFont="1" applyFill="1" applyBorder="1" applyAlignment="1">
      <alignment horizontal="center"/>
    </xf>
    <xf numFmtId="0" fontId="7" fillId="2" borderId="0" xfId="0" applyFont="1" applyFill="1" applyAlignment="1">
      <alignment horizontal="center"/>
    </xf>
    <xf numFmtId="0" fontId="0" fillId="0" borderId="0" xfId="0" applyAlignment="1">
      <alignment horizontal="center"/>
    </xf>
    <xf numFmtId="0" fontId="18" fillId="2" borderId="7"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9" xfId="0" applyFont="1" applyFill="1" applyBorder="1" applyAlignment="1">
      <alignment horizontal="left" vertical="center" wrapText="1"/>
    </xf>
    <xf numFmtId="0" fontId="21" fillId="13" borderId="0" xfId="0" applyFont="1" applyFill="1" applyAlignment="1">
      <alignment horizontal="center"/>
    </xf>
    <xf numFmtId="0" fontId="4" fillId="10" borderId="2" xfId="0" applyFont="1" applyFill="1" applyBorder="1" applyAlignment="1">
      <alignment horizontal="left" wrapText="1"/>
    </xf>
    <xf numFmtId="0" fontId="4" fillId="10" borderId="3" xfId="0" applyFont="1" applyFill="1" applyBorder="1" applyAlignment="1">
      <alignment horizontal="left" wrapText="1"/>
    </xf>
    <xf numFmtId="0" fontId="4" fillId="10" borderId="4" xfId="0" applyFont="1" applyFill="1" applyBorder="1" applyAlignment="1">
      <alignment horizontal="left" wrapText="1"/>
    </xf>
    <xf numFmtId="0" fontId="17" fillId="18" borderId="61" xfId="0" applyFont="1" applyFill="1" applyBorder="1" applyAlignment="1">
      <alignment horizontal="left" vertical="center" wrapText="1"/>
    </xf>
    <xf numFmtId="0" fontId="17" fillId="18" borderId="41" xfId="0" applyFont="1" applyFill="1" applyBorder="1" applyAlignment="1">
      <alignment horizontal="left" vertical="center" wrapText="1"/>
    </xf>
    <xf numFmtId="0" fontId="17" fillId="18" borderId="42" xfId="0" applyFont="1" applyFill="1" applyBorder="1" applyAlignment="1">
      <alignment horizontal="center" vertical="center" wrapText="1"/>
    </xf>
    <xf numFmtId="0" fontId="17" fillId="18" borderId="39" xfId="0" applyFont="1" applyFill="1" applyBorder="1" applyAlignment="1">
      <alignment horizontal="center" vertical="center" wrapText="1"/>
    </xf>
    <xf numFmtId="0" fontId="17" fillId="18" borderId="44" xfId="0" applyFont="1" applyFill="1" applyBorder="1" applyAlignment="1">
      <alignment horizontal="center" vertical="center" wrapText="1"/>
    </xf>
    <xf numFmtId="0" fontId="1" fillId="14" borderId="26" xfId="0" applyFont="1" applyFill="1" applyBorder="1" applyAlignment="1">
      <alignment horizontal="center" vertical="center"/>
    </xf>
    <xf numFmtId="0" fontId="1" fillId="14" borderId="28" xfId="0" applyFont="1" applyFill="1" applyBorder="1" applyAlignment="1">
      <alignment horizontal="center" vertical="center"/>
    </xf>
    <xf numFmtId="0" fontId="1" fillId="14" borderId="26" xfId="0" applyFont="1" applyFill="1" applyBorder="1" applyAlignment="1">
      <alignment horizontal="center" vertical="center" wrapText="1"/>
    </xf>
    <xf numFmtId="0" fontId="1" fillId="14" borderId="27" xfId="0" applyFont="1" applyFill="1" applyBorder="1" applyAlignment="1">
      <alignment horizontal="center" vertical="center" wrapText="1"/>
    </xf>
    <xf numFmtId="166" fontId="5" fillId="9" borderId="24" xfId="0" applyNumberFormat="1" applyFont="1" applyFill="1" applyBorder="1" applyAlignment="1">
      <alignment horizontal="center" vertical="center"/>
    </xf>
    <xf numFmtId="166" fontId="5" fillId="9" borderId="48" xfId="0" applyNumberFormat="1" applyFont="1" applyFill="1" applyBorder="1" applyAlignment="1">
      <alignment horizontal="center" vertical="center"/>
    </xf>
    <xf numFmtId="166" fontId="5" fillId="9" borderId="49" xfId="0" applyNumberFormat="1" applyFont="1" applyFill="1" applyBorder="1" applyAlignment="1">
      <alignment horizontal="center" vertical="center"/>
    </xf>
    <xf numFmtId="166" fontId="5" fillId="9" borderId="34" xfId="0" applyNumberFormat="1" applyFont="1" applyFill="1" applyBorder="1" applyAlignment="1">
      <alignment horizontal="center" vertical="center"/>
    </xf>
    <xf numFmtId="166" fontId="5" fillId="9" borderId="47" xfId="0" applyNumberFormat="1" applyFont="1" applyFill="1" applyBorder="1" applyAlignment="1">
      <alignment horizontal="center" vertical="center"/>
    </xf>
    <xf numFmtId="166" fontId="5" fillId="9" borderId="66" xfId="0" applyNumberFormat="1" applyFont="1" applyFill="1" applyBorder="1" applyAlignment="1">
      <alignment horizontal="center" vertical="center"/>
    </xf>
    <xf numFmtId="0" fontId="23" fillId="19" borderId="61" xfId="0" applyFont="1" applyFill="1" applyBorder="1" applyAlignment="1">
      <alignment horizontal="left" vertical="center" wrapText="1"/>
    </xf>
    <xf numFmtId="0" fontId="23" fillId="19" borderId="39" xfId="0" applyFont="1" applyFill="1" applyBorder="1" applyAlignment="1">
      <alignment horizontal="left" vertical="center" wrapText="1"/>
    </xf>
    <xf numFmtId="0" fontId="23" fillId="19" borderId="44" xfId="0" applyFont="1" applyFill="1" applyBorder="1" applyAlignment="1">
      <alignment horizontal="left" vertical="center" wrapText="1"/>
    </xf>
    <xf numFmtId="0" fontId="11" fillId="8" borderId="55" xfId="0" applyFont="1" applyFill="1" applyBorder="1" applyAlignment="1">
      <alignment horizontal="left" vertical="center" wrapText="1"/>
    </xf>
    <xf numFmtId="0" fontId="11" fillId="8" borderId="67" xfId="0" applyFont="1" applyFill="1" applyBorder="1" applyAlignment="1">
      <alignment horizontal="left" vertical="center" wrapText="1"/>
    </xf>
    <xf numFmtId="0" fontId="6" fillId="2" borderId="61" xfId="0" applyFont="1" applyFill="1" applyBorder="1" applyAlignment="1">
      <alignment horizontal="left"/>
    </xf>
    <xf numFmtId="0" fontId="6" fillId="2" borderId="39" xfId="0" applyFont="1" applyFill="1" applyBorder="1" applyAlignment="1">
      <alignment horizontal="left"/>
    </xf>
    <xf numFmtId="0" fontId="6" fillId="2" borderId="44" xfId="0" applyFont="1" applyFill="1" applyBorder="1" applyAlignment="1">
      <alignment horizontal="left"/>
    </xf>
    <xf numFmtId="0" fontId="11" fillId="11" borderId="26" xfId="0" applyFont="1" applyFill="1" applyBorder="1" applyAlignment="1">
      <alignment horizontal="center" vertical="center" wrapText="1"/>
    </xf>
    <xf numFmtId="0" fontId="11" fillId="11" borderId="55" xfId="0" applyFont="1" applyFill="1" applyBorder="1" applyAlignment="1">
      <alignment horizontal="center" vertical="center" wrapText="1"/>
    </xf>
    <xf numFmtId="0" fontId="11" fillId="11" borderId="58"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1" fillId="12" borderId="69" xfId="0" applyFont="1" applyFill="1" applyBorder="1" applyAlignment="1">
      <alignment horizontal="center" vertical="center" wrapText="1"/>
    </xf>
    <xf numFmtId="0" fontId="11" fillId="12" borderId="66" xfId="0" applyFont="1" applyFill="1" applyBorder="1" applyAlignment="1">
      <alignment horizontal="center" vertical="center" wrapText="1"/>
    </xf>
    <xf numFmtId="0" fontId="1" fillId="17" borderId="61" xfId="0" applyFont="1" applyFill="1" applyBorder="1" applyAlignment="1">
      <alignment horizontal="center" vertical="center"/>
    </xf>
    <xf numFmtId="0" fontId="1" fillId="17" borderId="39" xfId="0" applyFont="1" applyFill="1" applyBorder="1" applyAlignment="1">
      <alignment horizontal="center" vertical="center"/>
    </xf>
    <xf numFmtId="0" fontId="1" fillId="14" borderId="61" xfId="0" applyFont="1" applyFill="1" applyBorder="1" applyAlignment="1">
      <alignment horizontal="center" vertical="center" wrapText="1"/>
    </xf>
    <xf numFmtId="0" fontId="1" fillId="14" borderId="44" xfId="0" applyFont="1" applyFill="1" applyBorder="1" applyAlignment="1">
      <alignment horizontal="center" vertical="center" wrapText="1"/>
    </xf>
    <xf numFmtId="165" fontId="5" fillId="9" borderId="34" xfId="0" applyNumberFormat="1" applyFont="1" applyFill="1" applyBorder="1" applyAlignment="1">
      <alignment horizontal="center" vertical="center"/>
    </xf>
    <xf numFmtId="165" fontId="5" fillId="9" borderId="47" xfId="0" applyNumberFormat="1" applyFont="1" applyFill="1" applyBorder="1" applyAlignment="1">
      <alignment horizontal="center" vertical="center"/>
    </xf>
    <xf numFmtId="165" fontId="5" fillId="9" borderId="6" xfId="0" applyNumberFormat="1" applyFont="1" applyFill="1" applyBorder="1" applyAlignment="1">
      <alignment horizontal="center" vertical="center"/>
    </xf>
    <xf numFmtId="165" fontId="5" fillId="9" borderId="5" xfId="0" applyNumberFormat="1" applyFont="1" applyFill="1" applyBorder="1" applyAlignment="1">
      <alignment horizontal="center" vertical="center"/>
    </xf>
    <xf numFmtId="0" fontId="2" fillId="0" borderId="1" xfId="0" applyFont="1" applyBorder="1" applyAlignment="1">
      <alignment horizontal="center"/>
    </xf>
    <xf numFmtId="0" fontId="4" fillId="10" borderId="10" xfId="0" applyFont="1" applyFill="1" applyBorder="1" applyAlignment="1">
      <alignment horizontal="left" wrapText="1"/>
    </xf>
    <xf numFmtId="0" fontId="4" fillId="10" borderId="62" xfId="0" applyFont="1" applyFill="1" applyBorder="1" applyAlignment="1">
      <alignment horizontal="left" wrapText="1"/>
    </xf>
    <xf numFmtId="0" fontId="4" fillId="10" borderId="63" xfId="0" applyFont="1" applyFill="1" applyBorder="1" applyAlignment="1">
      <alignment horizontal="left" wrapText="1"/>
    </xf>
    <xf numFmtId="44" fontId="0" fillId="10" borderId="6" xfId="0" applyNumberFormat="1" applyFill="1" applyBorder="1" applyAlignment="1">
      <alignment horizontal="center" vertical="center"/>
    </xf>
    <xf numFmtId="44" fontId="0" fillId="10" borderId="11" xfId="0" applyNumberFormat="1" applyFill="1" applyBorder="1" applyAlignment="1">
      <alignment horizontal="center" vertical="center"/>
    </xf>
    <xf numFmtId="0" fontId="22" fillId="3" borderId="0" xfId="0" applyFont="1" applyFill="1" applyAlignment="1">
      <alignment horizontal="center" vertical="center"/>
    </xf>
    <xf numFmtId="0" fontId="11" fillId="0" borderId="0" xfId="0" applyFont="1" applyAlignment="1">
      <alignment horizontal="center" vertical="center"/>
    </xf>
    <xf numFmtId="164" fontId="5" fillId="9" borderId="32" xfId="0" applyNumberFormat="1" applyFont="1" applyFill="1" applyBorder="1" applyAlignment="1">
      <alignment horizontal="center" vertical="center"/>
    </xf>
    <xf numFmtId="164" fontId="5" fillId="9" borderId="14" xfId="0" applyNumberFormat="1" applyFont="1" applyFill="1" applyBorder="1" applyAlignment="1">
      <alignment horizontal="center" vertical="center"/>
    </xf>
    <xf numFmtId="164" fontId="5" fillId="9" borderId="17" xfId="0" applyNumberFormat="1" applyFont="1" applyFill="1" applyBorder="1" applyAlignment="1">
      <alignment horizontal="center" vertical="center"/>
    </xf>
    <xf numFmtId="44" fontId="0" fillId="16" borderId="32" xfId="0" applyNumberFormat="1" applyFill="1" applyBorder="1" applyAlignment="1">
      <alignment horizontal="center" vertical="center"/>
    </xf>
    <xf numFmtId="44" fontId="0" fillId="16" borderId="14" xfId="0" applyNumberFormat="1" applyFill="1" applyBorder="1" applyAlignment="1">
      <alignment horizontal="center" vertical="center"/>
    </xf>
    <xf numFmtId="44" fontId="0" fillId="16" borderId="17" xfId="0" applyNumberFormat="1" applyFill="1" applyBorder="1" applyAlignment="1">
      <alignment horizontal="center" vertical="center"/>
    </xf>
    <xf numFmtId="0" fontId="1" fillId="17" borderId="26" xfId="0" applyFont="1" applyFill="1" applyBorder="1" applyAlignment="1">
      <alignment horizontal="center" vertical="center" wrapText="1"/>
    </xf>
    <xf numFmtId="0" fontId="1" fillId="17" borderId="28" xfId="0" applyFont="1" applyFill="1" applyBorder="1" applyAlignment="1">
      <alignment horizontal="center" vertical="center" wrapText="1"/>
    </xf>
    <xf numFmtId="166" fontId="5" fillId="9" borderId="20" xfId="0" applyNumberFormat="1" applyFont="1" applyFill="1" applyBorder="1" applyAlignment="1">
      <alignment horizontal="center" vertical="center"/>
    </xf>
    <xf numFmtId="0" fontId="5" fillId="0" borderId="0" xfId="0" applyFont="1" applyAlignment="1">
      <alignment horizontal="center"/>
    </xf>
    <xf numFmtId="0" fontId="1" fillId="17" borderId="27" xfId="0" applyFont="1" applyFill="1" applyBorder="1" applyAlignment="1">
      <alignment horizontal="center" vertical="center" wrapText="1"/>
    </xf>
    <xf numFmtId="166" fontId="5" fillId="9" borderId="70" xfId="0" applyNumberFormat="1" applyFont="1" applyFill="1" applyBorder="1" applyAlignment="1">
      <alignment horizontal="center" vertical="center"/>
    </xf>
    <xf numFmtId="166" fontId="5" fillId="9" borderId="12" xfId="0" applyNumberFormat="1" applyFont="1" applyFill="1" applyBorder="1" applyAlignment="1">
      <alignment horizontal="center" vertical="center"/>
    </xf>
    <xf numFmtId="166" fontId="5" fillId="9" borderId="73" xfId="0" applyNumberFormat="1" applyFont="1" applyFill="1" applyBorder="1" applyAlignment="1">
      <alignment horizontal="center" vertical="center"/>
    </xf>
    <xf numFmtId="166" fontId="5" fillId="9" borderId="33" xfId="0" applyNumberFormat="1" applyFont="1" applyFill="1" applyBorder="1" applyAlignment="1">
      <alignment horizontal="center" vertical="center"/>
    </xf>
    <xf numFmtId="166" fontId="5" fillId="9" borderId="2" xfId="0" applyNumberFormat="1" applyFont="1" applyFill="1" applyBorder="1" applyAlignment="1">
      <alignment horizontal="center" vertical="center"/>
    </xf>
    <xf numFmtId="166" fontId="5" fillId="9" borderId="25"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B4C6E7"/>
      <color rgb="FFFF8585"/>
      <color rgb="FFC1D6FF"/>
      <color rgb="FFE9F5DB"/>
      <color rgb="FFB9D4ED"/>
      <color rgb="FFEBDEFE"/>
      <color rgb="FFD9E2F3"/>
      <color rgb="FFD0FBBB"/>
      <color rgb="FFD1FFB7"/>
      <color rgb="FFEC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9525</xdr:colOff>
      <xdr:row>2</xdr:row>
      <xdr:rowOff>244475</xdr:rowOff>
    </xdr:to>
    <xdr:pic>
      <xdr:nvPicPr>
        <xdr:cNvPr id="4" name="Afbeelding 3">
          <a:extLst>
            <a:ext uri="{FF2B5EF4-FFF2-40B4-BE49-F238E27FC236}">
              <a16:creationId xmlns:a16="http://schemas.microsoft.com/office/drawing/2014/main" id="{1A45F559-6E75-439F-BDC8-513E188D7F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03180" cy="895985"/>
        </a:xfrm>
        <a:prstGeom prst="rect">
          <a:avLst/>
        </a:prstGeom>
      </xdr:spPr>
    </xdr:pic>
    <xdr:clientData/>
  </xdr:twoCellAnchor>
  <xdr:twoCellAnchor>
    <xdr:from>
      <xdr:col>0</xdr:col>
      <xdr:colOff>142876</xdr:colOff>
      <xdr:row>0</xdr:row>
      <xdr:rowOff>152400</xdr:rowOff>
    </xdr:from>
    <xdr:to>
      <xdr:col>7</xdr:col>
      <xdr:colOff>529167</xdr:colOff>
      <xdr:row>1</xdr:row>
      <xdr:rowOff>89858</xdr:rowOff>
    </xdr:to>
    <xdr:sp macro="" textlink="">
      <xdr:nvSpPr>
        <xdr:cNvPr id="6" name="Tekstvak 5">
          <a:extLst>
            <a:ext uri="{FF2B5EF4-FFF2-40B4-BE49-F238E27FC236}">
              <a16:creationId xmlns:a16="http://schemas.microsoft.com/office/drawing/2014/main" id="{F063CB16-1444-47C3-975B-7574ED8DC1C6}"/>
            </a:ext>
          </a:extLst>
        </xdr:cNvPr>
        <xdr:cNvSpPr txBox="1"/>
      </xdr:nvSpPr>
      <xdr:spPr>
        <a:xfrm>
          <a:off x="142876" y="152400"/>
          <a:ext cx="7201958"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8</xdr:col>
      <xdr:colOff>94614</xdr:colOff>
      <xdr:row>0</xdr:row>
      <xdr:rowOff>122555</xdr:rowOff>
    </xdr:from>
    <xdr:to>
      <xdr:col>8</xdr:col>
      <xdr:colOff>1504314</xdr:colOff>
      <xdr:row>2</xdr:row>
      <xdr:rowOff>12065</xdr:rowOff>
    </xdr:to>
    <xdr:pic>
      <xdr:nvPicPr>
        <xdr:cNvPr id="5" name="Afbeelding 4" descr="logo gemeente zwartewaterland - Schageninfra">
          <a:extLst>
            <a:ext uri="{FF2B5EF4-FFF2-40B4-BE49-F238E27FC236}">
              <a16:creationId xmlns:a16="http://schemas.microsoft.com/office/drawing/2014/main" id="{12719BBC-E951-44E9-BA12-7C99D80A19EB}"/>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rcRect/>
        <a:stretch>
          <a:fillRect/>
        </a:stretch>
      </xdr:blipFill>
      <xdr:spPr bwMode="auto">
        <a:xfrm>
          <a:off x="8507094" y="122555"/>
          <a:ext cx="1413510" cy="542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331470</xdr:colOff>
      <xdr:row>0</xdr:row>
      <xdr:rowOff>895985</xdr:rowOff>
    </xdr:to>
    <xdr:pic>
      <xdr:nvPicPr>
        <xdr:cNvPr id="7" name="Afbeelding 6">
          <a:extLst>
            <a:ext uri="{FF2B5EF4-FFF2-40B4-BE49-F238E27FC236}">
              <a16:creationId xmlns:a16="http://schemas.microsoft.com/office/drawing/2014/main" id="{D43F06B5-D6FC-4BDE-8D81-F59C68F839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03180" cy="895985"/>
        </a:xfrm>
        <a:prstGeom prst="rect">
          <a:avLst/>
        </a:prstGeom>
      </xdr:spPr>
    </xdr:pic>
    <xdr:clientData/>
  </xdr:twoCellAnchor>
  <xdr:twoCellAnchor>
    <xdr:from>
      <xdr:col>0</xdr:col>
      <xdr:colOff>95251</xdr:colOff>
      <xdr:row>0</xdr:row>
      <xdr:rowOff>209550</xdr:rowOff>
    </xdr:from>
    <xdr:to>
      <xdr:col>2</xdr:col>
      <xdr:colOff>182881</xdr:colOff>
      <xdr:row>0</xdr:row>
      <xdr:rowOff>623258</xdr:rowOff>
    </xdr:to>
    <xdr:sp macro="" textlink="">
      <xdr:nvSpPr>
        <xdr:cNvPr id="6" name="Tekstvak 5">
          <a:extLst>
            <a:ext uri="{FF2B5EF4-FFF2-40B4-BE49-F238E27FC236}">
              <a16:creationId xmlns:a16="http://schemas.microsoft.com/office/drawing/2014/main" id="{C571C4CE-233D-4AB1-BA58-BC661165517A}"/>
            </a:ext>
          </a:extLst>
        </xdr:cNvPr>
        <xdr:cNvSpPr txBox="1"/>
      </xdr:nvSpPr>
      <xdr:spPr>
        <a:xfrm>
          <a:off x="95251" y="209550"/>
          <a:ext cx="331851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7</xdr:col>
      <xdr:colOff>716280</xdr:colOff>
      <xdr:row>0</xdr:row>
      <xdr:rowOff>91440</xdr:rowOff>
    </xdr:from>
    <xdr:to>
      <xdr:col>8</xdr:col>
      <xdr:colOff>1101090</xdr:colOff>
      <xdr:row>0</xdr:row>
      <xdr:rowOff>626745</xdr:rowOff>
    </xdr:to>
    <xdr:pic>
      <xdr:nvPicPr>
        <xdr:cNvPr id="8" name="Afbeelding 7" descr="logo gemeente zwartewaterland - Schageninfra">
          <a:extLst>
            <a:ext uri="{FF2B5EF4-FFF2-40B4-BE49-F238E27FC236}">
              <a16:creationId xmlns:a16="http://schemas.microsoft.com/office/drawing/2014/main" id="{2E8401E7-E190-436C-9E0C-FAF0E2DAB924}"/>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rcRect/>
        <a:stretch>
          <a:fillRect/>
        </a:stretch>
      </xdr:blipFill>
      <xdr:spPr bwMode="auto">
        <a:xfrm>
          <a:off x="8450580" y="91440"/>
          <a:ext cx="1413510" cy="5429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1905</xdr:colOff>
      <xdr:row>4</xdr:row>
      <xdr:rowOff>172085</xdr:rowOff>
    </xdr:to>
    <xdr:pic>
      <xdr:nvPicPr>
        <xdr:cNvPr id="4" name="Afbeelding 3">
          <a:extLst>
            <a:ext uri="{FF2B5EF4-FFF2-40B4-BE49-F238E27FC236}">
              <a16:creationId xmlns:a16="http://schemas.microsoft.com/office/drawing/2014/main" id="{0C311CC8-B0CF-616B-F029-75E4C187B2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782425" cy="895985"/>
        </a:xfrm>
        <a:prstGeom prst="rect">
          <a:avLst/>
        </a:prstGeom>
      </xdr:spPr>
    </xdr:pic>
    <xdr:clientData/>
  </xdr:twoCellAnchor>
  <xdr:twoCellAnchor>
    <xdr:from>
      <xdr:col>0</xdr:col>
      <xdr:colOff>209550</xdr:colOff>
      <xdr:row>0</xdr:row>
      <xdr:rowOff>180975</xdr:rowOff>
    </xdr:from>
    <xdr:to>
      <xdr:col>1</xdr:col>
      <xdr:colOff>2238375</xdr:colOff>
      <xdr:row>3</xdr:row>
      <xdr:rowOff>23183</xdr:rowOff>
    </xdr:to>
    <xdr:sp macro="" textlink="">
      <xdr:nvSpPr>
        <xdr:cNvPr id="6" name="Tekstvak 5">
          <a:extLst>
            <a:ext uri="{FF2B5EF4-FFF2-40B4-BE49-F238E27FC236}">
              <a16:creationId xmlns:a16="http://schemas.microsoft.com/office/drawing/2014/main" id="{9A6E3C85-35B2-4F1D-A8B2-774EF3520F6C}"/>
            </a:ext>
          </a:extLst>
        </xdr:cNvPr>
        <xdr:cNvSpPr txBox="1"/>
      </xdr:nvSpPr>
      <xdr:spPr>
        <a:xfrm>
          <a:off x="209550" y="180975"/>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7</xdr:col>
      <xdr:colOff>132715</xdr:colOff>
      <xdr:row>1</xdr:row>
      <xdr:rowOff>8255</xdr:rowOff>
    </xdr:from>
    <xdr:to>
      <xdr:col>8</xdr:col>
      <xdr:colOff>626110</xdr:colOff>
      <xdr:row>4</xdr:row>
      <xdr:rowOff>2540</xdr:rowOff>
    </xdr:to>
    <xdr:pic>
      <xdr:nvPicPr>
        <xdr:cNvPr id="5" name="Afbeelding 4" descr="logo gemeente zwartewaterland - Schageninfra">
          <a:extLst>
            <a:ext uri="{FF2B5EF4-FFF2-40B4-BE49-F238E27FC236}">
              <a16:creationId xmlns:a16="http://schemas.microsoft.com/office/drawing/2014/main" id="{4FEA67C0-0ACA-1190-9465-DF3F9BCD13DF}"/>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rcRect/>
        <a:stretch>
          <a:fillRect/>
        </a:stretch>
      </xdr:blipFill>
      <xdr:spPr bwMode="auto">
        <a:xfrm>
          <a:off x="10053955" y="191135"/>
          <a:ext cx="1413510" cy="54292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5E87-6F3F-4D81-A4BF-246FF8F9B5CD}">
  <sheetPr>
    <pageSetUpPr fitToPage="1"/>
  </sheetPr>
  <dimension ref="A1:P20"/>
  <sheetViews>
    <sheetView zoomScaleNormal="100" workbookViewId="0">
      <selection activeCell="C10" sqref="C10"/>
    </sheetView>
  </sheetViews>
  <sheetFormatPr defaultRowHeight="15" x14ac:dyDescent="0.25"/>
  <cols>
    <col min="2" max="2" width="14.7109375" customWidth="1"/>
    <col min="3" max="3" width="16.28515625" customWidth="1"/>
    <col min="4" max="4" width="20.28515625" customWidth="1"/>
    <col min="5" max="5" width="17.28515625" customWidth="1"/>
    <col min="6" max="6" width="16.140625" customWidth="1"/>
    <col min="7" max="7" width="13.140625" customWidth="1"/>
    <col min="8" max="8" width="15.85546875" bestFit="1" customWidth="1"/>
    <col min="9" max="9" width="26" customWidth="1"/>
    <col min="10" max="10" width="17" customWidth="1"/>
    <col min="16" max="16" width="8.7109375" customWidth="1"/>
    <col min="17" max="17" width="10" customWidth="1"/>
  </cols>
  <sheetData>
    <row r="1" spans="1:9" ht="37.5" customHeight="1" x14ac:dyDescent="0.25"/>
    <row r="3" spans="1:9" ht="21.75" customHeight="1" thickBot="1" x14ac:dyDescent="0.3"/>
    <row r="4" spans="1:9" ht="15.75" thickBot="1" x14ac:dyDescent="0.3">
      <c r="A4" s="61" t="s">
        <v>1</v>
      </c>
      <c r="B4" s="62"/>
      <c r="C4" s="210"/>
      <c r="D4" s="211"/>
      <c r="E4" s="212"/>
      <c r="H4" s="63" t="s">
        <v>35</v>
      </c>
      <c r="I4" s="63"/>
    </row>
    <row r="5" spans="1:9" x14ac:dyDescent="0.25">
      <c r="H5" s="63" t="s">
        <v>54</v>
      </c>
      <c r="I5" s="63"/>
    </row>
    <row r="6" spans="1:9" ht="15.75" thickBot="1" x14ac:dyDescent="0.3">
      <c r="H6" s="44"/>
    </row>
    <row r="7" spans="1:9" ht="42" customHeight="1" thickBot="1" x14ac:dyDescent="0.3">
      <c r="A7" s="96" t="s">
        <v>7</v>
      </c>
      <c r="B7" s="97"/>
      <c r="C7" s="97"/>
      <c r="D7" s="97"/>
      <c r="E7" s="15"/>
      <c r="F7" s="205" t="s">
        <v>13</v>
      </c>
      <c r="G7" s="206"/>
      <c r="H7" s="206"/>
    </row>
    <row r="8" spans="1:9" ht="43.5" customHeight="1" x14ac:dyDescent="0.3">
      <c r="A8" s="57"/>
      <c r="B8" s="58"/>
      <c r="C8" s="59" t="s">
        <v>38</v>
      </c>
      <c r="D8" s="60" t="s">
        <v>220</v>
      </c>
      <c r="F8" s="53" t="s">
        <v>12</v>
      </c>
      <c r="G8" s="53" t="s">
        <v>6</v>
      </c>
      <c r="H8" s="53" t="s">
        <v>0</v>
      </c>
    </row>
    <row r="9" spans="1:9" ht="34.5" x14ac:dyDescent="0.25">
      <c r="A9" s="219"/>
      <c r="B9" s="220"/>
      <c r="C9" s="56" t="s">
        <v>43</v>
      </c>
      <c r="D9" s="56" t="s">
        <v>44</v>
      </c>
      <c r="F9" s="2" t="s">
        <v>8</v>
      </c>
      <c r="G9" s="13">
        <f>SUM(Verrekenprijzen!H17:H32)+SUM(Verrekenprijzen!I17:I32)</f>
        <v>0</v>
      </c>
      <c r="H9" s="111" t="s">
        <v>82</v>
      </c>
    </row>
    <row r="10" spans="1:9" ht="32.450000000000003" customHeight="1" x14ac:dyDescent="0.25">
      <c r="A10" s="215" t="s">
        <v>70</v>
      </c>
      <c r="B10" s="216"/>
      <c r="C10" s="99">
        <f>'Initiele en jaarlijkse kosten'!H19</f>
        <v>0</v>
      </c>
      <c r="D10" s="99">
        <f>'Initiele en jaarlijkse kosten'!I19</f>
        <v>0</v>
      </c>
      <c r="F10" s="2" t="s">
        <v>9</v>
      </c>
      <c r="G10" s="13">
        <f>SUM(Verrekenprijzen!H39:H49)+SUM(Verrekenprijzen!I39:I49)</f>
        <v>0</v>
      </c>
      <c r="H10" s="111" t="s">
        <v>168</v>
      </c>
    </row>
    <row r="11" spans="1:9" ht="26.25" customHeight="1" x14ac:dyDescent="0.25">
      <c r="A11" s="217" t="s">
        <v>72</v>
      </c>
      <c r="B11" s="218"/>
      <c r="C11" s="49">
        <f>'Initiele en jaarlijkse kosten'!H51</f>
        <v>0</v>
      </c>
      <c r="D11" s="49">
        <f>'Initiele en jaarlijkse kosten'!I51</f>
        <v>0</v>
      </c>
      <c r="F11" s="2" t="s">
        <v>10</v>
      </c>
      <c r="G11" s="13">
        <f>SUM(Verrekenprijzen!H56:H60)+SUM(Verrekenprijzen!I56:I60)</f>
        <v>0</v>
      </c>
      <c r="H11" s="112" t="s">
        <v>169</v>
      </c>
    </row>
    <row r="12" spans="1:9" ht="15.75" thickBot="1" x14ac:dyDescent="0.3">
      <c r="A12" s="213" t="s">
        <v>53</v>
      </c>
      <c r="B12" s="214"/>
      <c r="C12" s="50">
        <f>SUM(C10:C11)</f>
        <v>0</v>
      </c>
      <c r="D12" s="50">
        <f>SUM(D10:D11)</f>
        <v>0</v>
      </c>
      <c r="F12" s="2" t="s">
        <v>11</v>
      </c>
      <c r="G12" s="13">
        <f>SUM(Verrekenprijzen!H67:H69)+SUM(Verrekenprijzen!I67:I69)</f>
        <v>0</v>
      </c>
      <c r="H12" s="112" t="s">
        <v>170</v>
      </c>
    </row>
    <row r="13" spans="1:9" ht="19.5" thickBot="1" x14ac:dyDescent="0.35">
      <c r="A13" s="51" t="s">
        <v>7</v>
      </c>
      <c r="B13" s="52"/>
      <c r="C13" s="52"/>
      <c r="D13" s="98">
        <f>SUM(C12:D12)</f>
        <v>0</v>
      </c>
      <c r="F13" s="2" t="s">
        <v>167</v>
      </c>
      <c r="G13" s="13">
        <f>SUM(Verrekenprijzen!H76:H78)</f>
        <v>0</v>
      </c>
      <c r="H13" s="112" t="s">
        <v>56</v>
      </c>
    </row>
    <row r="14" spans="1:9" ht="18.75" x14ac:dyDescent="0.3">
      <c r="A14" s="48"/>
      <c r="B14" s="12"/>
      <c r="C14" s="12"/>
      <c r="D14" s="12"/>
      <c r="F14" s="10" t="s">
        <v>2</v>
      </c>
      <c r="G14" s="14">
        <f>SUM(G9:G12)</f>
        <v>0</v>
      </c>
      <c r="H14" s="10"/>
    </row>
    <row r="15" spans="1:9" ht="18.75" x14ac:dyDescent="0.3">
      <c r="E15" s="12"/>
    </row>
    <row r="17" spans="1:16" x14ac:dyDescent="0.25">
      <c r="A17" s="207" t="s">
        <v>171</v>
      </c>
      <c r="B17" s="207"/>
      <c r="C17" s="207"/>
      <c r="D17" s="207"/>
      <c r="E17" s="207"/>
      <c r="F17" s="207"/>
      <c r="G17" s="208">
        <f>D13+G14</f>
        <v>0</v>
      </c>
      <c r="H17" s="209"/>
      <c r="P17" s="11"/>
    </row>
    <row r="18" spans="1:16" x14ac:dyDescent="0.25">
      <c r="A18" s="207"/>
      <c r="B18" s="207"/>
      <c r="C18" s="207"/>
      <c r="D18" s="207"/>
      <c r="E18" s="207"/>
      <c r="F18" s="207"/>
      <c r="G18" s="209"/>
      <c r="H18" s="209"/>
    </row>
    <row r="20" spans="1:16" x14ac:dyDescent="0.25">
      <c r="K20" s="11"/>
    </row>
  </sheetData>
  <sheetProtection algorithmName="SHA-512" hashValue="jHwxK9AV1TFLJWm6Pz8pqeOZ15eqmO0YApKwBUQNbFMa7zotMYr4EVrXvu/cCJ3ShE7agS4m6p3+SALm73/rYw==" saltValue="ijKk4iiIBtahnxFx62TAkw==" spinCount="100000" sheet="1" objects="1" scenarios="1"/>
  <mergeCells count="8">
    <mergeCell ref="F7:H7"/>
    <mergeCell ref="A17:F18"/>
    <mergeCell ref="G17:H18"/>
    <mergeCell ref="C4:E4"/>
    <mergeCell ref="A12:B12"/>
    <mergeCell ref="A10:B10"/>
    <mergeCell ref="A11:B11"/>
    <mergeCell ref="A9:B9"/>
  </mergeCells>
  <pageMargins left="0.7" right="0.7" top="0.75" bottom="0.75" header="0.3" footer="0.3"/>
  <pageSetup paperSize="9" scale="8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9264-67BF-456D-A221-E536718A8454}">
  <sheetPr>
    <pageSetUpPr fitToPage="1"/>
  </sheetPr>
  <dimension ref="A1:M53"/>
  <sheetViews>
    <sheetView workbookViewId="0">
      <selection activeCell="F11" sqref="F11:F18"/>
    </sheetView>
  </sheetViews>
  <sheetFormatPr defaultRowHeight="15" x14ac:dyDescent="0.25"/>
  <cols>
    <col min="1" max="1" width="30.7109375" customWidth="1"/>
    <col min="2" max="2" width="16.42578125" customWidth="1"/>
    <col min="3" max="3" width="10.85546875" customWidth="1"/>
    <col min="4" max="4" width="13.140625" customWidth="1"/>
    <col min="5" max="5" width="17.85546875" customWidth="1"/>
    <col min="6" max="7" width="11.85546875" customWidth="1"/>
    <col min="8" max="8" width="15" customWidth="1"/>
    <col min="9" max="9" width="16.140625" customWidth="1"/>
    <col min="10" max="10" width="9.28515625" customWidth="1"/>
    <col min="11" max="11" width="10.7109375" customWidth="1"/>
    <col min="12" max="12" width="16.140625" customWidth="1"/>
    <col min="13" max="13" width="16.5703125" customWidth="1"/>
  </cols>
  <sheetData>
    <row r="1" spans="1:13" ht="73.5" customHeight="1" x14ac:dyDescent="0.25"/>
    <row r="2" spans="1:13" ht="21" x14ac:dyDescent="0.35">
      <c r="A2" s="221" t="s">
        <v>62</v>
      </c>
      <c r="B2" s="222"/>
      <c r="C2" s="222"/>
      <c r="D2" s="222"/>
      <c r="E2" s="222"/>
      <c r="F2" s="222"/>
      <c r="G2" s="222"/>
      <c r="H2" s="222"/>
      <c r="I2" s="222"/>
      <c r="J2" s="113"/>
      <c r="K2" s="113"/>
      <c r="L2" s="113"/>
      <c r="M2" s="113"/>
    </row>
    <row r="3" spans="1:13" x14ac:dyDescent="0.25">
      <c r="A3" s="223" t="s">
        <v>83</v>
      </c>
      <c r="B3" s="223"/>
      <c r="C3" s="223"/>
      <c r="D3" s="223"/>
      <c r="E3" s="223"/>
      <c r="F3" s="223"/>
      <c r="G3" s="223"/>
      <c r="H3" s="223"/>
      <c r="I3" s="223"/>
    </row>
    <row r="5" spans="1:13" x14ac:dyDescent="0.25">
      <c r="A5" s="1" t="s">
        <v>1</v>
      </c>
      <c r="B5" s="270" t="str">
        <f>IF(Samenvatting!$C$4=0," ",Samenvatting!$C$4)</f>
        <v xml:space="preserve"> </v>
      </c>
      <c r="C5" s="270"/>
      <c r="D5" s="270"/>
      <c r="E5" s="270"/>
      <c r="F5" s="270"/>
      <c r="G5" s="69"/>
    </row>
    <row r="7" spans="1:13" x14ac:dyDescent="0.25">
      <c r="C7" s="227" t="s">
        <v>36</v>
      </c>
      <c r="D7" s="227"/>
      <c r="E7" s="227"/>
      <c r="F7" s="227"/>
    </row>
    <row r="8" spans="1:13" ht="15.75" thickBot="1" x14ac:dyDescent="0.3">
      <c r="A8" s="137" t="s">
        <v>103</v>
      </c>
    </row>
    <row r="9" spans="1:13" ht="32.25" customHeight="1" thickBot="1" x14ac:dyDescent="0.35">
      <c r="A9" s="93" t="s">
        <v>69</v>
      </c>
      <c r="B9" s="94"/>
      <c r="C9" s="94"/>
      <c r="D9" s="95"/>
      <c r="E9" s="170"/>
      <c r="F9" s="262" t="s">
        <v>37</v>
      </c>
      <c r="G9" s="263"/>
      <c r="H9" s="264" t="s">
        <v>50</v>
      </c>
      <c r="I9" s="265"/>
    </row>
    <row r="10" spans="1:13" ht="38.25" customHeight="1" x14ac:dyDescent="0.25">
      <c r="A10" s="86" t="s">
        <v>0</v>
      </c>
      <c r="B10" s="87"/>
      <c r="C10" s="87"/>
      <c r="D10" s="88" t="s">
        <v>33</v>
      </c>
      <c r="E10" s="88" t="s">
        <v>46</v>
      </c>
      <c r="F10" s="89" t="s">
        <v>38</v>
      </c>
      <c r="G10" s="90" t="s">
        <v>65</v>
      </c>
      <c r="H10" s="91" t="s">
        <v>48</v>
      </c>
      <c r="I10" s="92" t="s">
        <v>118</v>
      </c>
    </row>
    <row r="11" spans="1:13" ht="15" customHeight="1" x14ac:dyDescent="0.25">
      <c r="A11" s="228" t="s">
        <v>69</v>
      </c>
      <c r="B11" s="229"/>
      <c r="C11" s="230"/>
      <c r="D11" s="24">
        <v>0</v>
      </c>
      <c r="E11" s="24">
        <v>0</v>
      </c>
      <c r="F11" s="266">
        <v>1</v>
      </c>
      <c r="G11" s="268">
        <v>15</v>
      </c>
      <c r="H11" s="39">
        <f>D11*$F$11</f>
        <v>0</v>
      </c>
      <c r="I11" s="38">
        <f>$G$11*E11</f>
        <v>0</v>
      </c>
    </row>
    <row r="12" spans="1:13" ht="15" customHeight="1" x14ac:dyDescent="0.25">
      <c r="A12" s="228" t="s">
        <v>64</v>
      </c>
      <c r="B12" s="229"/>
      <c r="C12" s="230"/>
      <c r="D12" s="24">
        <v>0</v>
      </c>
      <c r="E12" s="133"/>
      <c r="F12" s="267"/>
      <c r="G12" s="269"/>
      <c r="H12" s="39">
        <f>D12*$F$11</f>
        <v>0</v>
      </c>
      <c r="I12" s="274"/>
    </row>
    <row r="13" spans="1:13" ht="15" customHeight="1" x14ac:dyDescent="0.25">
      <c r="A13" s="228" t="s">
        <v>66</v>
      </c>
      <c r="B13" s="229"/>
      <c r="C13" s="230"/>
      <c r="D13" s="24">
        <v>0</v>
      </c>
      <c r="E13" s="134"/>
      <c r="F13" s="267"/>
      <c r="G13" s="269"/>
      <c r="H13" s="39">
        <f t="shared" ref="H13:H17" si="0">D13*$F$11</f>
        <v>0</v>
      </c>
      <c r="I13" s="275"/>
    </row>
    <row r="14" spans="1:13" ht="15" customHeight="1" x14ac:dyDescent="0.25">
      <c r="A14" s="119" t="s">
        <v>119</v>
      </c>
      <c r="B14" s="120"/>
      <c r="C14" s="121"/>
      <c r="D14" s="24">
        <v>0</v>
      </c>
      <c r="E14" s="138"/>
      <c r="F14" s="267"/>
      <c r="G14" s="269"/>
      <c r="H14" s="39">
        <f t="shared" si="0"/>
        <v>0</v>
      </c>
      <c r="I14" s="122"/>
    </row>
    <row r="15" spans="1:13" ht="15" customHeight="1" x14ac:dyDescent="0.25">
      <c r="A15" s="119" t="s">
        <v>116</v>
      </c>
      <c r="B15" s="120"/>
      <c r="C15" s="121"/>
      <c r="D15" s="24">
        <v>0</v>
      </c>
      <c r="E15" s="24">
        <v>0</v>
      </c>
      <c r="F15" s="267"/>
      <c r="G15" s="269"/>
      <c r="H15" s="39">
        <f t="shared" si="0"/>
        <v>0</v>
      </c>
      <c r="I15" s="38">
        <f>$G$11*E15</f>
        <v>0</v>
      </c>
    </row>
    <row r="16" spans="1:13" ht="15" customHeight="1" x14ac:dyDescent="0.25">
      <c r="A16" s="119" t="s">
        <v>117</v>
      </c>
      <c r="B16" s="120"/>
      <c r="C16" s="121"/>
      <c r="D16" s="24">
        <v>0</v>
      </c>
      <c r="E16" s="24">
        <v>0</v>
      </c>
      <c r="F16" s="267"/>
      <c r="G16" s="269"/>
      <c r="H16" s="39">
        <f t="shared" si="0"/>
        <v>0</v>
      </c>
      <c r="I16" s="38">
        <f>$G$11*E16</f>
        <v>0</v>
      </c>
    </row>
    <row r="17" spans="1:9" ht="15" customHeight="1" x14ac:dyDescent="0.25">
      <c r="A17" s="228" t="s">
        <v>68</v>
      </c>
      <c r="B17" s="229"/>
      <c r="C17" s="230"/>
      <c r="D17" s="24">
        <v>0</v>
      </c>
      <c r="E17" s="135"/>
      <c r="F17" s="267"/>
      <c r="G17" s="269"/>
      <c r="H17" s="39">
        <f t="shared" si="0"/>
        <v>0</v>
      </c>
      <c r="I17" s="136"/>
    </row>
    <row r="18" spans="1:9" ht="15" customHeight="1" thickBot="1" x14ac:dyDescent="0.3">
      <c r="A18" s="271" t="s">
        <v>51</v>
      </c>
      <c r="B18" s="272"/>
      <c r="C18" s="273"/>
      <c r="D18" s="85">
        <v>0</v>
      </c>
      <c r="E18" s="85">
        <v>0</v>
      </c>
      <c r="F18" s="267"/>
      <c r="G18" s="269"/>
      <c r="H18" s="45">
        <f>D18*$F$11</f>
        <v>0</v>
      </c>
      <c r="I18" s="43">
        <f>$G$11*E18</f>
        <v>0</v>
      </c>
    </row>
    <row r="19" spans="1:9" ht="15" customHeight="1" thickBot="1" x14ac:dyDescent="0.3">
      <c r="A19" s="246" t="s">
        <v>34</v>
      </c>
      <c r="B19" s="247"/>
      <c r="C19" s="247"/>
      <c r="D19" s="247"/>
      <c r="E19" s="247"/>
      <c r="F19" s="247"/>
      <c r="G19" s="248"/>
      <c r="H19" s="100">
        <f>SUM(H11:H18)</f>
        <v>0</v>
      </c>
      <c r="I19" s="101">
        <f>SUM(I11:I18)</f>
        <v>0</v>
      </c>
    </row>
    <row r="20" spans="1:9" ht="15.75" thickBot="1" x14ac:dyDescent="0.3"/>
    <row r="21" spans="1:9" ht="39" customHeight="1" thickBot="1" x14ac:dyDescent="0.35">
      <c r="A21" s="251" t="s">
        <v>71</v>
      </c>
      <c r="B21" s="252"/>
      <c r="C21" s="252"/>
      <c r="D21" s="252"/>
      <c r="E21" s="253"/>
      <c r="F21" s="236" t="s">
        <v>47</v>
      </c>
      <c r="G21" s="237"/>
      <c r="H21" s="238" t="s">
        <v>50</v>
      </c>
      <c r="I21" s="239"/>
    </row>
    <row r="22" spans="1:9" ht="48.75" thickBot="1" x14ac:dyDescent="0.3">
      <c r="A22" s="106" t="s">
        <v>60</v>
      </c>
      <c r="B22" s="107" t="s">
        <v>99</v>
      </c>
      <c r="C22" s="83" t="s">
        <v>5</v>
      </c>
      <c r="D22" s="83" t="s">
        <v>39</v>
      </c>
      <c r="E22" s="84" t="s">
        <v>67</v>
      </c>
      <c r="F22" s="123" t="s">
        <v>38</v>
      </c>
      <c r="G22" s="42" t="s">
        <v>65</v>
      </c>
      <c r="H22" s="81" t="s">
        <v>48</v>
      </c>
      <c r="I22" s="79" t="s">
        <v>118</v>
      </c>
    </row>
    <row r="23" spans="1:9" ht="15.75" thickBot="1" x14ac:dyDescent="0.3">
      <c r="A23" s="249" t="s">
        <v>59</v>
      </c>
      <c r="B23" s="250"/>
      <c r="C23" s="130">
        <v>1</v>
      </c>
      <c r="D23" s="131">
        <v>0</v>
      </c>
      <c r="E23" s="118"/>
      <c r="F23" s="243">
        <v>1</v>
      </c>
      <c r="G23" s="240">
        <v>15</v>
      </c>
      <c r="H23" s="82">
        <f>C23*D23*$F$23</f>
        <v>0</v>
      </c>
      <c r="I23" s="80"/>
    </row>
    <row r="24" spans="1:9" x14ac:dyDescent="0.25">
      <c r="A24" s="257" t="s">
        <v>87</v>
      </c>
      <c r="B24" s="103" t="s">
        <v>88</v>
      </c>
      <c r="C24" s="126">
        <v>1</v>
      </c>
      <c r="D24" s="127">
        <v>0</v>
      </c>
      <c r="E24" s="128">
        <v>0</v>
      </c>
      <c r="F24" s="244"/>
      <c r="G24" s="241"/>
      <c r="H24" s="82">
        <f>C24*D24*$F$23</f>
        <v>0</v>
      </c>
      <c r="I24" s="80">
        <f>$G$23*E24*C24</f>
        <v>0</v>
      </c>
    </row>
    <row r="25" spans="1:9" x14ac:dyDescent="0.25">
      <c r="A25" s="258"/>
      <c r="B25" s="5" t="s">
        <v>90</v>
      </c>
      <c r="C25" s="9">
        <v>2</v>
      </c>
      <c r="D25" s="25">
        <v>0</v>
      </c>
      <c r="E25" s="67">
        <v>0</v>
      </c>
      <c r="F25" s="244"/>
      <c r="G25" s="241"/>
      <c r="H25" s="82">
        <f t="shared" ref="H25:H45" si="1">C25*D25*$F$23</f>
        <v>0</v>
      </c>
      <c r="I25" s="80">
        <f t="shared" ref="I25:I45" si="2">$G$23*E25*C25</f>
        <v>0</v>
      </c>
    </row>
    <row r="26" spans="1:9" ht="15" customHeight="1" thickBot="1" x14ac:dyDescent="0.3">
      <c r="A26" s="259"/>
      <c r="B26" s="129" t="s">
        <v>89</v>
      </c>
      <c r="C26" s="31">
        <v>1</v>
      </c>
      <c r="D26" s="68">
        <v>0</v>
      </c>
      <c r="E26" s="125">
        <v>0</v>
      </c>
      <c r="F26" s="244"/>
      <c r="G26" s="241"/>
      <c r="H26" s="82">
        <f t="shared" si="1"/>
        <v>0</v>
      </c>
      <c r="I26" s="80">
        <f t="shared" si="2"/>
        <v>0</v>
      </c>
    </row>
    <row r="27" spans="1:9" x14ac:dyDescent="0.25">
      <c r="A27" s="254" t="s">
        <v>92</v>
      </c>
      <c r="B27" s="114" t="s">
        <v>91</v>
      </c>
      <c r="C27" s="104">
        <v>1</v>
      </c>
      <c r="D27" s="127">
        <v>0</v>
      </c>
      <c r="E27" s="128">
        <v>0</v>
      </c>
      <c r="F27" s="244"/>
      <c r="G27" s="241"/>
      <c r="H27" s="82">
        <f t="shared" si="1"/>
        <v>0</v>
      </c>
      <c r="I27" s="80">
        <f t="shared" si="2"/>
        <v>0</v>
      </c>
    </row>
    <row r="28" spans="1:9" x14ac:dyDescent="0.25">
      <c r="A28" s="255"/>
      <c r="B28" s="6" t="s">
        <v>101</v>
      </c>
      <c r="C28" s="9">
        <v>14</v>
      </c>
      <c r="D28" s="25">
        <v>0</v>
      </c>
      <c r="E28" s="67">
        <v>0</v>
      </c>
      <c r="F28" s="244"/>
      <c r="G28" s="241"/>
      <c r="H28" s="82">
        <f t="shared" si="1"/>
        <v>0</v>
      </c>
      <c r="I28" s="80">
        <f t="shared" si="2"/>
        <v>0</v>
      </c>
    </row>
    <row r="29" spans="1:9" x14ac:dyDescent="0.25">
      <c r="A29" s="255"/>
      <c r="B29" s="5" t="s">
        <v>93</v>
      </c>
      <c r="C29" s="9">
        <v>2</v>
      </c>
      <c r="D29" s="25">
        <v>0</v>
      </c>
      <c r="E29" s="67">
        <v>0</v>
      </c>
      <c r="F29" s="244"/>
      <c r="G29" s="241"/>
      <c r="H29" s="82">
        <f t="shared" si="1"/>
        <v>0</v>
      </c>
      <c r="I29" s="80">
        <f t="shared" si="2"/>
        <v>0</v>
      </c>
    </row>
    <row r="30" spans="1:9" ht="15.75" thickBot="1" x14ac:dyDescent="0.3">
      <c r="A30" s="256"/>
      <c r="B30" s="129" t="s">
        <v>100</v>
      </c>
      <c r="C30" s="22">
        <v>1</v>
      </c>
      <c r="D30" s="68">
        <v>0</v>
      </c>
      <c r="E30" s="125">
        <v>0</v>
      </c>
      <c r="F30" s="244"/>
      <c r="G30" s="241"/>
      <c r="H30" s="82">
        <f t="shared" si="1"/>
        <v>0</v>
      </c>
      <c r="I30" s="80">
        <f t="shared" si="2"/>
        <v>0</v>
      </c>
    </row>
    <row r="31" spans="1:9" ht="15.75" thickBot="1" x14ac:dyDescent="0.3">
      <c r="A31" s="182" t="s">
        <v>94</v>
      </c>
      <c r="B31" s="66" t="s">
        <v>95</v>
      </c>
      <c r="C31" s="22">
        <v>48</v>
      </c>
      <c r="D31" s="68">
        <v>0</v>
      </c>
      <c r="E31" s="125">
        <v>0</v>
      </c>
      <c r="F31" s="244"/>
      <c r="G31" s="241"/>
      <c r="H31" s="82">
        <f t="shared" si="1"/>
        <v>0</v>
      </c>
      <c r="I31" s="80">
        <f t="shared" si="2"/>
        <v>0</v>
      </c>
    </row>
    <row r="32" spans="1:9" x14ac:dyDescent="0.25">
      <c r="A32" s="254" t="s">
        <v>96</v>
      </c>
      <c r="B32" s="103" t="s">
        <v>97</v>
      </c>
      <c r="C32" s="104">
        <v>1</v>
      </c>
      <c r="D32" s="127">
        <v>0</v>
      </c>
      <c r="E32" s="128">
        <v>0</v>
      </c>
      <c r="F32" s="244"/>
      <c r="G32" s="241"/>
      <c r="H32" s="82">
        <f t="shared" si="1"/>
        <v>0</v>
      </c>
      <c r="I32" s="80">
        <f t="shared" si="2"/>
        <v>0</v>
      </c>
    </row>
    <row r="33" spans="1:9" ht="16.899999999999999" customHeight="1" x14ac:dyDescent="0.25">
      <c r="A33" s="255"/>
      <c r="B33" s="5" t="s">
        <v>98</v>
      </c>
      <c r="C33" s="8">
        <v>4</v>
      </c>
      <c r="D33" s="25">
        <v>0</v>
      </c>
      <c r="E33" s="67">
        <v>0</v>
      </c>
      <c r="F33" s="244"/>
      <c r="G33" s="241"/>
      <c r="H33" s="82">
        <f t="shared" si="1"/>
        <v>0</v>
      </c>
      <c r="I33" s="80">
        <f t="shared" si="2"/>
        <v>0</v>
      </c>
    </row>
    <row r="34" spans="1:9" x14ac:dyDescent="0.25">
      <c r="A34" s="255"/>
      <c r="B34" s="6" t="s">
        <v>102</v>
      </c>
      <c r="C34" s="9">
        <v>4</v>
      </c>
      <c r="D34" s="25">
        <v>0</v>
      </c>
      <c r="E34" s="67">
        <v>0</v>
      </c>
      <c r="F34" s="244"/>
      <c r="G34" s="241"/>
      <c r="H34" s="82">
        <f t="shared" si="1"/>
        <v>0</v>
      </c>
      <c r="I34" s="80">
        <f t="shared" si="2"/>
        <v>0</v>
      </c>
    </row>
    <row r="35" spans="1:9" x14ac:dyDescent="0.25">
      <c r="A35" s="255"/>
      <c r="B35" s="5" t="s">
        <v>104</v>
      </c>
      <c r="C35" s="8">
        <v>6</v>
      </c>
      <c r="D35" s="25">
        <v>0</v>
      </c>
      <c r="E35" s="67">
        <v>0</v>
      </c>
      <c r="F35" s="244"/>
      <c r="G35" s="241"/>
      <c r="H35" s="82">
        <f t="shared" si="1"/>
        <v>0</v>
      </c>
      <c r="I35" s="80">
        <f t="shared" si="2"/>
        <v>0</v>
      </c>
    </row>
    <row r="36" spans="1:9" x14ac:dyDescent="0.25">
      <c r="A36" s="255"/>
      <c r="B36" s="6" t="s">
        <v>106</v>
      </c>
      <c r="C36" s="9">
        <v>4</v>
      </c>
      <c r="D36" s="25">
        <v>0</v>
      </c>
      <c r="E36" s="67">
        <v>0</v>
      </c>
      <c r="F36" s="244"/>
      <c r="G36" s="241"/>
      <c r="H36" s="82">
        <f t="shared" si="1"/>
        <v>0</v>
      </c>
      <c r="I36" s="80">
        <f t="shared" si="2"/>
        <v>0</v>
      </c>
    </row>
    <row r="37" spans="1:9" x14ac:dyDescent="0.25">
      <c r="A37" s="255"/>
      <c r="B37" s="5" t="s">
        <v>105</v>
      </c>
      <c r="C37" s="8">
        <v>1</v>
      </c>
      <c r="D37" s="25">
        <v>0</v>
      </c>
      <c r="E37" s="67">
        <v>0</v>
      </c>
      <c r="F37" s="244"/>
      <c r="G37" s="241"/>
      <c r="H37" s="82">
        <f t="shared" si="1"/>
        <v>0</v>
      </c>
      <c r="I37" s="80">
        <f t="shared" si="2"/>
        <v>0</v>
      </c>
    </row>
    <row r="38" spans="1:9" x14ac:dyDescent="0.25">
      <c r="A38" s="255"/>
      <c r="B38" s="6" t="s">
        <v>101</v>
      </c>
      <c r="C38" s="9">
        <v>6</v>
      </c>
      <c r="D38" s="25">
        <v>0</v>
      </c>
      <c r="E38" s="67">
        <v>0</v>
      </c>
      <c r="F38" s="244"/>
      <c r="G38" s="241"/>
      <c r="H38" s="82">
        <f t="shared" si="1"/>
        <v>0</v>
      </c>
      <c r="I38" s="80">
        <f t="shared" si="2"/>
        <v>0</v>
      </c>
    </row>
    <row r="39" spans="1:9" x14ac:dyDescent="0.25">
      <c r="A39" s="255"/>
      <c r="B39" s="5" t="s">
        <v>93</v>
      </c>
      <c r="C39" s="8">
        <v>8</v>
      </c>
      <c r="D39" s="25">
        <v>0</v>
      </c>
      <c r="E39" s="67">
        <v>0</v>
      </c>
      <c r="F39" s="244"/>
      <c r="G39" s="241"/>
      <c r="H39" s="82">
        <f t="shared" si="1"/>
        <v>0</v>
      </c>
      <c r="I39" s="80">
        <f t="shared" si="2"/>
        <v>0</v>
      </c>
    </row>
    <row r="40" spans="1:9" x14ac:dyDescent="0.25">
      <c r="A40" s="255"/>
      <c r="B40" s="6" t="s">
        <v>107</v>
      </c>
      <c r="C40" s="9">
        <v>1</v>
      </c>
      <c r="D40" s="25">
        <v>0</v>
      </c>
      <c r="E40" s="67">
        <v>0</v>
      </c>
      <c r="F40" s="244"/>
      <c r="G40" s="241"/>
      <c r="H40" s="82">
        <f t="shared" si="1"/>
        <v>0</v>
      </c>
      <c r="I40" s="80">
        <f t="shared" si="2"/>
        <v>0</v>
      </c>
    </row>
    <row r="41" spans="1:9" x14ac:dyDescent="0.25">
      <c r="A41" s="255"/>
      <c r="B41" s="5" t="s">
        <v>108</v>
      </c>
      <c r="C41" s="8">
        <v>1</v>
      </c>
      <c r="D41" s="25">
        <v>0</v>
      </c>
      <c r="E41" s="67">
        <v>0</v>
      </c>
      <c r="F41" s="244"/>
      <c r="G41" s="241"/>
      <c r="H41" s="82">
        <f t="shared" si="1"/>
        <v>0</v>
      </c>
      <c r="I41" s="80">
        <f t="shared" si="2"/>
        <v>0</v>
      </c>
    </row>
    <row r="42" spans="1:9" x14ac:dyDescent="0.25">
      <c r="A42" s="255"/>
      <c r="B42" s="6" t="s">
        <v>109</v>
      </c>
      <c r="C42" s="9">
        <v>1</v>
      </c>
      <c r="D42" s="25">
        <v>0</v>
      </c>
      <c r="E42" s="67">
        <v>0</v>
      </c>
      <c r="F42" s="244"/>
      <c r="G42" s="241"/>
      <c r="H42" s="82">
        <f t="shared" si="1"/>
        <v>0</v>
      </c>
      <c r="I42" s="80">
        <f t="shared" si="2"/>
        <v>0</v>
      </c>
    </row>
    <row r="43" spans="1:9" x14ac:dyDescent="0.25">
      <c r="A43" s="255"/>
      <c r="B43" s="75" t="s">
        <v>100</v>
      </c>
      <c r="C43" s="70">
        <v>2</v>
      </c>
      <c r="D43" s="25">
        <v>0</v>
      </c>
      <c r="E43" s="67">
        <v>0</v>
      </c>
      <c r="F43" s="244"/>
      <c r="G43" s="241"/>
      <c r="H43" s="82">
        <f t="shared" si="1"/>
        <v>0</v>
      </c>
      <c r="I43" s="80">
        <f t="shared" si="2"/>
        <v>0</v>
      </c>
    </row>
    <row r="44" spans="1:9" ht="15.75" thickBot="1" x14ac:dyDescent="0.3">
      <c r="A44" s="256"/>
      <c r="B44" s="129" t="s">
        <v>110</v>
      </c>
      <c r="C44" s="22">
        <v>1</v>
      </c>
      <c r="D44" s="68">
        <v>0</v>
      </c>
      <c r="E44" s="125">
        <v>0</v>
      </c>
      <c r="F44" s="244"/>
      <c r="G44" s="241"/>
      <c r="H44" s="82">
        <f t="shared" si="1"/>
        <v>0</v>
      </c>
      <c r="I44" s="80">
        <f t="shared" si="2"/>
        <v>0</v>
      </c>
    </row>
    <row r="45" spans="1:9" x14ac:dyDescent="0.25">
      <c r="A45" s="260" t="s">
        <v>111</v>
      </c>
      <c r="B45" s="114" t="s">
        <v>112</v>
      </c>
      <c r="C45" s="126">
        <v>1</v>
      </c>
      <c r="D45" s="127">
        <v>0</v>
      </c>
      <c r="E45" s="128">
        <v>0</v>
      </c>
      <c r="F45" s="244"/>
      <c r="G45" s="241"/>
      <c r="H45" s="82">
        <f t="shared" si="1"/>
        <v>0</v>
      </c>
      <c r="I45" s="80">
        <f t="shared" si="2"/>
        <v>0</v>
      </c>
    </row>
    <row r="46" spans="1:9" ht="15.75" thickBot="1" x14ac:dyDescent="0.3">
      <c r="A46" s="261"/>
      <c r="B46" s="183" t="s">
        <v>115</v>
      </c>
      <c r="C46" s="184">
        <v>1</v>
      </c>
      <c r="D46" s="189">
        <v>0</v>
      </c>
      <c r="E46" s="188">
        <v>0</v>
      </c>
      <c r="F46" s="244"/>
      <c r="G46" s="241"/>
      <c r="H46" s="82">
        <f>C46*D46*$F$23</f>
        <v>0</v>
      </c>
      <c r="I46" s="80">
        <f>$G$23*E46*C46</f>
        <v>0</v>
      </c>
    </row>
    <row r="47" spans="1:9" ht="24.75" thickBot="1" x14ac:dyDescent="0.3">
      <c r="A47" s="190" t="s">
        <v>113</v>
      </c>
      <c r="B47" s="132" t="s">
        <v>114</v>
      </c>
      <c r="C47" s="124">
        <v>2</v>
      </c>
      <c r="D47" s="189">
        <v>0</v>
      </c>
      <c r="E47" s="188">
        <v>0</v>
      </c>
      <c r="F47" s="244"/>
      <c r="G47" s="241"/>
      <c r="H47" s="82">
        <f t="shared" ref="H47:H50" si="3">C47*D47*$F$23</f>
        <v>0</v>
      </c>
      <c r="I47" s="80">
        <f t="shared" ref="I47:I50" si="4">$G$23*E47*C47</f>
        <v>0</v>
      </c>
    </row>
    <row r="48" spans="1:9" x14ac:dyDescent="0.25">
      <c r="A48" s="260" t="s">
        <v>172</v>
      </c>
      <c r="B48" s="103" t="s">
        <v>98</v>
      </c>
      <c r="C48" s="104">
        <v>3</v>
      </c>
      <c r="D48" s="127">
        <v>0</v>
      </c>
      <c r="E48" s="128">
        <v>0</v>
      </c>
      <c r="F48" s="244"/>
      <c r="G48" s="241"/>
      <c r="H48" s="82">
        <f t="shared" si="3"/>
        <v>0</v>
      </c>
      <c r="I48" s="80">
        <f t="shared" si="4"/>
        <v>0</v>
      </c>
    </row>
    <row r="49" spans="1:11" ht="15.75" thickBot="1" x14ac:dyDescent="0.3">
      <c r="A49" s="261"/>
      <c r="B49" s="132" t="s">
        <v>173</v>
      </c>
      <c r="C49" s="186">
        <v>2</v>
      </c>
      <c r="D49" s="189">
        <v>0</v>
      </c>
      <c r="E49" s="188">
        <v>0</v>
      </c>
      <c r="F49" s="244"/>
      <c r="G49" s="241"/>
      <c r="H49" s="82">
        <f t="shared" si="3"/>
        <v>0</v>
      </c>
      <c r="I49" s="80">
        <f t="shared" si="4"/>
        <v>0</v>
      </c>
    </row>
    <row r="50" spans="1:11" ht="15.75" thickBot="1" x14ac:dyDescent="0.3">
      <c r="A50" s="187" t="s">
        <v>174</v>
      </c>
      <c r="B50" s="103" t="s">
        <v>95</v>
      </c>
      <c r="C50" s="104">
        <v>7</v>
      </c>
      <c r="D50" s="185">
        <v>0</v>
      </c>
      <c r="E50" s="125">
        <v>0</v>
      </c>
      <c r="F50" s="245"/>
      <c r="G50" s="242"/>
      <c r="H50" s="82">
        <f t="shared" si="3"/>
        <v>0</v>
      </c>
      <c r="I50" s="80">
        <f t="shared" si="4"/>
        <v>0</v>
      </c>
    </row>
    <row r="51" spans="1:11" ht="15.75" customHeight="1" thickBot="1" x14ac:dyDescent="0.3">
      <c r="A51" s="231" t="s">
        <v>63</v>
      </c>
      <c r="B51" s="232"/>
      <c r="C51" s="76">
        <f>SUM(C24:C46)</f>
        <v>112</v>
      </c>
      <c r="D51" s="233"/>
      <c r="E51" s="234"/>
      <c r="F51" s="234"/>
      <c r="G51" s="235"/>
      <c r="H51" s="78">
        <f>SUM(H23:H50)</f>
        <v>0</v>
      </c>
      <c r="I51" s="77">
        <f>SUM(I23:I50)</f>
        <v>0</v>
      </c>
    </row>
    <row r="52" spans="1:11" ht="15.75" customHeight="1" x14ac:dyDescent="0.25">
      <c r="A52" s="71"/>
      <c r="B52" s="71"/>
      <c r="C52" s="72"/>
      <c r="D52" s="72"/>
      <c r="E52" s="73"/>
      <c r="F52" s="73"/>
      <c r="G52" s="73"/>
      <c r="H52" s="73"/>
      <c r="I52" s="73"/>
      <c r="J52" s="73"/>
      <c r="K52" s="73"/>
    </row>
    <row r="53" spans="1:11" s="27" customFormat="1" ht="24.75" customHeight="1" x14ac:dyDescent="0.25">
      <c r="A53" s="224" t="s">
        <v>52</v>
      </c>
      <c r="B53" s="225"/>
      <c r="C53" s="225"/>
      <c r="D53" s="225"/>
      <c r="E53" s="225"/>
      <c r="F53" s="225"/>
      <c r="G53" s="226"/>
      <c r="H53" s="26">
        <f>H51+H19</f>
        <v>0</v>
      </c>
      <c r="I53" s="26">
        <f>I51+I19</f>
        <v>0</v>
      </c>
    </row>
  </sheetData>
  <sheetProtection algorithmName="SHA-512" hashValue="fgSl12rlTmAQcASqdGCFfizGc58H57nO55UDN17e8upW9jVVqrGkvnrjQdqNJIWaFdSErUUrYXW/PxlfDhm+6Q==" saltValue="BwffpSJx8QPsrC9T+3svLg==" spinCount="100000" sheet="1" objects="1" scenarios="1"/>
  <mergeCells count="29">
    <mergeCell ref="H9:I9"/>
    <mergeCell ref="F11:F18"/>
    <mergeCell ref="G11:G18"/>
    <mergeCell ref="B5:F5"/>
    <mergeCell ref="A13:C13"/>
    <mergeCell ref="A17:C17"/>
    <mergeCell ref="A18:C18"/>
    <mergeCell ref="I12:I13"/>
    <mergeCell ref="A24:A26"/>
    <mergeCell ref="A32:A44"/>
    <mergeCell ref="A48:A49"/>
    <mergeCell ref="A45:A46"/>
    <mergeCell ref="F9:G9"/>
    <mergeCell ref="A2:I2"/>
    <mergeCell ref="A3:I3"/>
    <mergeCell ref="A53:G53"/>
    <mergeCell ref="C7:F7"/>
    <mergeCell ref="A11:C11"/>
    <mergeCell ref="A12:C12"/>
    <mergeCell ref="A51:B51"/>
    <mergeCell ref="D51:G51"/>
    <mergeCell ref="F21:G21"/>
    <mergeCell ref="H21:I21"/>
    <mergeCell ref="G23:G50"/>
    <mergeCell ref="F23:F50"/>
    <mergeCell ref="A19:G19"/>
    <mergeCell ref="A23:B23"/>
    <mergeCell ref="A21:E21"/>
    <mergeCell ref="A27:A30"/>
  </mergeCells>
  <pageMargins left="0.7" right="0.7" top="0.75" bottom="0.75" header="0.3" footer="0.3"/>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B946-2B26-46D5-B9B4-E9C80779FD80}">
  <sheetPr>
    <pageSetUpPr fitToPage="1"/>
  </sheetPr>
  <dimension ref="A6:AC78"/>
  <sheetViews>
    <sheetView tabSelected="1" workbookViewId="0">
      <selection activeCell="D21" sqref="D21"/>
    </sheetView>
  </sheetViews>
  <sheetFormatPr defaultRowHeight="15" x14ac:dyDescent="0.25"/>
  <cols>
    <col min="1" max="1" width="10.85546875" customWidth="1"/>
    <col min="2" max="2" width="79.85546875" customWidth="1"/>
    <col min="4" max="4" width="14.5703125" customWidth="1"/>
    <col min="5" max="5" width="12.140625" customWidth="1"/>
    <col min="6" max="6" width="7.85546875" customWidth="1"/>
    <col min="7" max="7" width="10.42578125" customWidth="1"/>
    <col min="8" max="9" width="13.5703125" customWidth="1"/>
    <col min="11" max="11" width="85.85546875" style="199" customWidth="1"/>
    <col min="12" max="12" width="7.42578125" customWidth="1"/>
    <col min="21" max="21" width="10.5703125" bestFit="1" customWidth="1"/>
  </cols>
  <sheetData>
    <row r="6" spans="1:12" ht="21" x14ac:dyDescent="0.35">
      <c r="A6" s="222" t="s">
        <v>3</v>
      </c>
      <c r="B6" s="222"/>
      <c r="C6" s="222"/>
      <c r="D6" s="222"/>
      <c r="E6" s="222"/>
      <c r="F6" s="222"/>
      <c r="G6" s="222"/>
      <c r="H6" s="34"/>
      <c r="I6" s="34"/>
    </row>
    <row r="7" spans="1:12" x14ac:dyDescent="0.25">
      <c r="A7" s="287" t="s">
        <v>83</v>
      </c>
      <c r="B7" s="287"/>
      <c r="C7" s="287"/>
      <c r="D7" s="287"/>
      <c r="E7" s="287"/>
      <c r="F7" s="287"/>
      <c r="G7" s="287"/>
      <c r="H7" s="33"/>
      <c r="I7" s="33"/>
      <c r="J7" s="3"/>
      <c r="K7" s="200"/>
      <c r="L7" s="3"/>
    </row>
    <row r="9" spans="1:12" x14ac:dyDescent="0.25">
      <c r="A9" s="32" t="s">
        <v>45</v>
      </c>
      <c r="B9" s="23" t="str">
        <f>IF(Samenvatting!$C$4=0," ",Samenvatting!$C$4)</f>
        <v xml:space="preserve"> </v>
      </c>
    </row>
    <row r="10" spans="1:12" x14ac:dyDescent="0.25">
      <c r="C10" s="1"/>
    </row>
    <row r="11" spans="1:12" ht="15" customHeight="1" x14ac:dyDescent="0.25">
      <c r="D11" s="227" t="s">
        <v>36</v>
      </c>
      <c r="E11" s="227"/>
      <c r="F11" s="227"/>
    </row>
    <row r="13" spans="1:12" ht="15.75" x14ac:dyDescent="0.25">
      <c r="A13" s="276" t="s">
        <v>205</v>
      </c>
      <c r="B13" s="276"/>
      <c r="C13" s="276"/>
      <c r="D13" s="276"/>
      <c r="E13" s="276"/>
      <c r="F13" s="276"/>
      <c r="G13" s="276"/>
      <c r="H13" s="276"/>
      <c r="I13" s="276"/>
    </row>
    <row r="14" spans="1:12" s="21" customFormat="1" ht="15.75" thickBot="1" x14ac:dyDescent="0.3">
      <c r="A14" s="277" t="s">
        <v>61</v>
      </c>
      <c r="B14" s="277"/>
      <c r="C14" s="277"/>
      <c r="D14" s="277"/>
      <c r="E14" s="277"/>
      <c r="F14" s="277"/>
      <c r="G14" s="277"/>
      <c r="H14" s="277"/>
      <c r="I14" s="277"/>
      <c r="K14" s="201"/>
    </row>
    <row r="15" spans="1:12" ht="34.5" customHeight="1" thickBot="1" x14ac:dyDescent="0.3">
      <c r="A15" s="4"/>
      <c r="D15" s="16" t="s">
        <v>32</v>
      </c>
      <c r="E15" s="74"/>
      <c r="F15" s="284" t="s">
        <v>47</v>
      </c>
      <c r="G15" s="285"/>
      <c r="H15" s="238" t="s">
        <v>49</v>
      </c>
      <c r="I15" s="239"/>
    </row>
    <row r="16" spans="1:12" ht="24.75" thickBot="1" x14ac:dyDescent="0.3">
      <c r="A16" s="141" t="s">
        <v>4</v>
      </c>
      <c r="B16" s="142" t="s">
        <v>0</v>
      </c>
      <c r="C16" s="145" t="s">
        <v>5</v>
      </c>
      <c r="D16" s="146" t="s">
        <v>206</v>
      </c>
      <c r="E16" s="147" t="s">
        <v>79</v>
      </c>
      <c r="F16" s="148" t="s">
        <v>38</v>
      </c>
      <c r="G16" s="149" t="s">
        <v>65</v>
      </c>
      <c r="H16" s="150" t="s">
        <v>48</v>
      </c>
      <c r="I16" s="149" t="s">
        <v>81</v>
      </c>
      <c r="K16" s="202" t="s">
        <v>177</v>
      </c>
    </row>
    <row r="17" spans="1:29" ht="96.75" customHeight="1" x14ac:dyDescent="0.25">
      <c r="A17" s="102" t="s">
        <v>14</v>
      </c>
      <c r="B17" s="151" t="s">
        <v>178</v>
      </c>
      <c r="C17" s="158">
        <v>1</v>
      </c>
      <c r="D17" s="157">
        <v>0</v>
      </c>
      <c r="E17" s="116">
        <v>0</v>
      </c>
      <c r="F17" s="117">
        <v>2</v>
      </c>
      <c r="G17" s="286">
        <v>2</v>
      </c>
      <c r="H17" s="110">
        <f t="shared" ref="H17:H32" si="0">D17*C17*F17</f>
        <v>0</v>
      </c>
      <c r="I17" s="105">
        <f t="shared" ref="I17:I32" si="1">E17*C17*$G$17</f>
        <v>0</v>
      </c>
      <c r="K17" s="203" t="s">
        <v>179</v>
      </c>
      <c r="AC17" s="35"/>
    </row>
    <row r="18" spans="1:29" x14ac:dyDescent="0.25">
      <c r="A18" s="54" t="s">
        <v>15</v>
      </c>
      <c r="B18" s="144" t="s">
        <v>120</v>
      </c>
      <c r="C18" s="159">
        <v>5</v>
      </c>
      <c r="D18" s="155">
        <v>0</v>
      </c>
      <c r="E18" s="36">
        <v>0</v>
      </c>
      <c r="F18" s="46">
        <v>1.5</v>
      </c>
      <c r="G18" s="241"/>
      <c r="H18" s="64">
        <f t="shared" si="0"/>
        <v>0</v>
      </c>
      <c r="I18" s="40">
        <f t="shared" si="1"/>
        <v>0</v>
      </c>
      <c r="K18" s="204" t="s">
        <v>207</v>
      </c>
    </row>
    <row r="19" spans="1:29" x14ac:dyDescent="0.25">
      <c r="A19" s="54" t="s">
        <v>16</v>
      </c>
      <c r="B19" s="143" t="s">
        <v>121</v>
      </c>
      <c r="C19" s="160">
        <v>10</v>
      </c>
      <c r="D19" s="155">
        <v>0</v>
      </c>
      <c r="E19" s="36">
        <v>0</v>
      </c>
      <c r="F19" s="46">
        <v>1.2</v>
      </c>
      <c r="G19" s="241"/>
      <c r="H19" s="64">
        <f t="shared" si="0"/>
        <v>0</v>
      </c>
      <c r="I19" s="40">
        <f t="shared" si="1"/>
        <v>0</v>
      </c>
      <c r="K19" s="204" t="s">
        <v>208</v>
      </c>
    </row>
    <row r="20" spans="1:29" ht="120" x14ac:dyDescent="0.25">
      <c r="A20" s="54" t="s">
        <v>17</v>
      </c>
      <c r="B20" s="144" t="s">
        <v>122</v>
      </c>
      <c r="C20" s="159">
        <v>1</v>
      </c>
      <c r="D20" s="155">
        <v>0</v>
      </c>
      <c r="E20" s="36">
        <v>0</v>
      </c>
      <c r="F20" s="46">
        <f>(0.3*10*5)/10</f>
        <v>1.5</v>
      </c>
      <c r="G20" s="241"/>
      <c r="H20" s="64">
        <f t="shared" si="0"/>
        <v>0</v>
      </c>
      <c r="I20" s="40">
        <f t="shared" si="1"/>
        <v>0</v>
      </c>
      <c r="K20" s="203" t="s">
        <v>209</v>
      </c>
    </row>
    <row r="21" spans="1:29" ht="120" x14ac:dyDescent="0.25">
      <c r="A21" s="54" t="s">
        <v>18</v>
      </c>
      <c r="B21" s="143" t="s">
        <v>123</v>
      </c>
      <c r="C21" s="160">
        <v>1</v>
      </c>
      <c r="D21" s="155">
        <v>0</v>
      </c>
      <c r="E21" s="36">
        <v>0</v>
      </c>
      <c r="F21" s="46">
        <v>1.5</v>
      </c>
      <c r="G21" s="241"/>
      <c r="H21" s="64">
        <f t="shared" si="0"/>
        <v>0</v>
      </c>
      <c r="I21" s="40">
        <f t="shared" si="1"/>
        <v>0</v>
      </c>
      <c r="K21" s="203" t="s">
        <v>180</v>
      </c>
    </row>
    <row r="22" spans="1:29" ht="105" x14ac:dyDescent="0.25">
      <c r="A22" s="54" t="s">
        <v>19</v>
      </c>
      <c r="B22" s="144" t="s">
        <v>124</v>
      </c>
      <c r="C22" s="159">
        <v>1</v>
      </c>
      <c r="D22" s="155">
        <v>0</v>
      </c>
      <c r="E22" s="36">
        <v>0</v>
      </c>
      <c r="F22" s="46">
        <v>2</v>
      </c>
      <c r="G22" s="241"/>
      <c r="H22" s="64">
        <f t="shared" si="0"/>
        <v>0</v>
      </c>
      <c r="I22" s="40">
        <f t="shared" si="1"/>
        <v>0</v>
      </c>
      <c r="K22" s="204" t="s">
        <v>181</v>
      </c>
    </row>
    <row r="23" spans="1:29" x14ac:dyDescent="0.25">
      <c r="A23" s="54" t="s">
        <v>20</v>
      </c>
      <c r="B23" s="143" t="s">
        <v>125</v>
      </c>
      <c r="C23" s="160">
        <v>5</v>
      </c>
      <c r="D23" s="155">
        <v>0</v>
      </c>
      <c r="E23" s="36">
        <v>0</v>
      </c>
      <c r="F23" s="46">
        <v>1.5</v>
      </c>
      <c r="G23" s="241"/>
      <c r="H23" s="64">
        <f t="shared" si="0"/>
        <v>0</v>
      </c>
      <c r="I23" s="40">
        <f t="shared" si="1"/>
        <v>0</v>
      </c>
      <c r="K23" s="204" t="s">
        <v>210</v>
      </c>
    </row>
    <row r="24" spans="1:29" x14ac:dyDescent="0.25">
      <c r="A24" s="54" t="s">
        <v>21</v>
      </c>
      <c r="B24" s="144" t="s">
        <v>126</v>
      </c>
      <c r="C24" s="159">
        <v>10</v>
      </c>
      <c r="D24" s="155">
        <v>0</v>
      </c>
      <c r="E24" s="36">
        <v>0</v>
      </c>
      <c r="F24" s="46">
        <v>1.2</v>
      </c>
      <c r="G24" s="241"/>
      <c r="H24" s="64">
        <f t="shared" si="0"/>
        <v>0</v>
      </c>
      <c r="I24" s="40">
        <f t="shared" si="1"/>
        <v>0</v>
      </c>
      <c r="K24" s="204" t="s">
        <v>211</v>
      </c>
    </row>
    <row r="25" spans="1:29" ht="90" x14ac:dyDescent="0.25">
      <c r="A25" s="54" t="s">
        <v>22</v>
      </c>
      <c r="B25" s="144" t="s">
        <v>158</v>
      </c>
      <c r="C25" s="159">
        <v>1</v>
      </c>
      <c r="D25" s="155">
        <v>0</v>
      </c>
      <c r="E25" s="36">
        <v>0</v>
      </c>
      <c r="F25" s="46">
        <v>2</v>
      </c>
      <c r="G25" s="241"/>
      <c r="H25" s="64">
        <f t="shared" ref="H25:H27" si="2">D25*C25*F25</f>
        <v>0</v>
      </c>
      <c r="I25" s="40">
        <f t="shared" ref="I25:I27" si="3">E25*C25*$G$17</f>
        <v>0</v>
      </c>
      <c r="K25" s="204" t="s">
        <v>182</v>
      </c>
    </row>
    <row r="26" spans="1:29" x14ac:dyDescent="0.25">
      <c r="A26" s="54" t="s">
        <v>23</v>
      </c>
      <c r="B26" s="144" t="s">
        <v>159</v>
      </c>
      <c r="C26" s="159">
        <v>5</v>
      </c>
      <c r="D26" s="155">
        <v>0</v>
      </c>
      <c r="E26" s="36">
        <v>0</v>
      </c>
      <c r="F26" s="46">
        <v>1.5</v>
      </c>
      <c r="G26" s="241"/>
      <c r="H26" s="64">
        <f t="shared" si="2"/>
        <v>0</v>
      </c>
      <c r="I26" s="40">
        <f t="shared" si="3"/>
        <v>0</v>
      </c>
      <c r="K26" s="204" t="s">
        <v>212</v>
      </c>
    </row>
    <row r="27" spans="1:29" x14ac:dyDescent="0.25">
      <c r="A27" s="54" t="s">
        <v>24</v>
      </c>
      <c r="B27" s="144" t="s">
        <v>160</v>
      </c>
      <c r="C27" s="159">
        <v>10</v>
      </c>
      <c r="D27" s="155">
        <v>0</v>
      </c>
      <c r="E27" s="36">
        <v>0</v>
      </c>
      <c r="F27" s="46">
        <v>1.2</v>
      </c>
      <c r="G27" s="241"/>
      <c r="H27" s="64">
        <f t="shared" si="2"/>
        <v>0</v>
      </c>
      <c r="I27" s="40">
        <f t="shared" si="3"/>
        <v>0</v>
      </c>
      <c r="K27" s="204" t="s">
        <v>213</v>
      </c>
    </row>
    <row r="28" spans="1:29" ht="90" x14ac:dyDescent="0.25">
      <c r="A28" s="54" t="s">
        <v>40</v>
      </c>
      <c r="B28" s="143" t="s">
        <v>127</v>
      </c>
      <c r="C28" s="160">
        <v>1</v>
      </c>
      <c r="D28" s="155">
        <v>0</v>
      </c>
      <c r="E28" s="36">
        <v>0</v>
      </c>
      <c r="F28" s="46">
        <f>35/10</f>
        <v>3.5</v>
      </c>
      <c r="G28" s="241"/>
      <c r="H28" s="64">
        <f t="shared" si="0"/>
        <v>0</v>
      </c>
      <c r="I28" s="40">
        <f t="shared" si="1"/>
        <v>0</v>
      </c>
      <c r="K28" s="204" t="s">
        <v>183</v>
      </c>
    </row>
    <row r="29" spans="1:29" x14ac:dyDescent="0.25">
      <c r="A29" s="54" t="s">
        <v>41</v>
      </c>
      <c r="B29" s="144" t="s">
        <v>128</v>
      </c>
      <c r="C29" s="159">
        <v>5</v>
      </c>
      <c r="D29" s="155">
        <v>0</v>
      </c>
      <c r="E29" s="36">
        <v>0</v>
      </c>
      <c r="F29" s="46">
        <f>25/10</f>
        <v>2.5</v>
      </c>
      <c r="G29" s="241"/>
      <c r="H29" s="64">
        <f t="shared" si="0"/>
        <v>0</v>
      </c>
      <c r="I29" s="40">
        <f t="shared" si="1"/>
        <v>0</v>
      </c>
      <c r="K29" s="204" t="s">
        <v>214</v>
      </c>
    </row>
    <row r="30" spans="1:29" x14ac:dyDescent="0.25">
      <c r="A30" s="54" t="s">
        <v>42</v>
      </c>
      <c r="B30" s="143" t="s">
        <v>129</v>
      </c>
      <c r="C30" s="160">
        <v>10</v>
      </c>
      <c r="D30" s="155">
        <v>0</v>
      </c>
      <c r="E30" s="36">
        <v>0</v>
      </c>
      <c r="F30" s="46">
        <f>10/10</f>
        <v>1</v>
      </c>
      <c r="G30" s="241"/>
      <c r="H30" s="64">
        <f t="shared" si="0"/>
        <v>0</v>
      </c>
      <c r="I30" s="40">
        <f t="shared" si="1"/>
        <v>0</v>
      </c>
      <c r="K30" s="204" t="s">
        <v>215</v>
      </c>
    </row>
    <row r="31" spans="1:29" ht="45" x14ac:dyDescent="0.25">
      <c r="A31" s="54" t="s">
        <v>57</v>
      </c>
      <c r="B31" s="144" t="s">
        <v>130</v>
      </c>
      <c r="C31" s="159">
        <v>25</v>
      </c>
      <c r="D31" s="155">
        <v>0</v>
      </c>
      <c r="E31" s="36">
        <v>0</v>
      </c>
      <c r="F31" s="46">
        <f>2/10</f>
        <v>0.2</v>
      </c>
      <c r="G31" s="241"/>
      <c r="H31" s="64">
        <f t="shared" si="0"/>
        <v>0</v>
      </c>
      <c r="I31" s="40">
        <f t="shared" si="1"/>
        <v>0</v>
      </c>
      <c r="K31" s="204" t="s">
        <v>184</v>
      </c>
    </row>
    <row r="32" spans="1:29" ht="15.75" thickBot="1" x14ac:dyDescent="0.3">
      <c r="A32" s="55" t="s">
        <v>58</v>
      </c>
      <c r="B32" s="153" t="s">
        <v>161</v>
      </c>
      <c r="C32" s="161">
        <v>5</v>
      </c>
      <c r="D32" s="156">
        <v>0</v>
      </c>
      <c r="E32" s="37">
        <v>0</v>
      </c>
      <c r="F32" s="47">
        <v>3.5</v>
      </c>
      <c r="G32" s="242"/>
      <c r="H32" s="65">
        <f t="shared" si="0"/>
        <v>0</v>
      </c>
      <c r="I32" s="41">
        <f t="shared" si="1"/>
        <v>0</v>
      </c>
      <c r="K32" s="204" t="s">
        <v>216</v>
      </c>
    </row>
    <row r="35" spans="1:11" ht="15.75" x14ac:dyDescent="0.25">
      <c r="A35" s="276" t="s">
        <v>131</v>
      </c>
      <c r="B35" s="276"/>
      <c r="C35" s="276"/>
      <c r="D35" s="276"/>
      <c r="E35" s="276"/>
      <c r="F35" s="276"/>
      <c r="G35" s="276"/>
      <c r="H35" s="276"/>
      <c r="I35" s="276"/>
    </row>
    <row r="36" spans="1:11" ht="15.75" thickBot="1" x14ac:dyDescent="0.3">
      <c r="A36" s="277" t="s">
        <v>132</v>
      </c>
      <c r="B36" s="277"/>
      <c r="C36" s="277"/>
      <c r="D36" s="277"/>
      <c r="E36" s="277"/>
      <c r="F36" s="277"/>
      <c r="G36" s="277"/>
      <c r="H36" s="277"/>
      <c r="I36" s="277"/>
    </row>
    <row r="37" spans="1:11" ht="43.9" customHeight="1" thickBot="1" x14ac:dyDescent="0.3">
      <c r="A37" s="4"/>
      <c r="D37" s="16" t="s">
        <v>32</v>
      </c>
      <c r="E37" s="74"/>
      <c r="F37" s="284" t="s">
        <v>47</v>
      </c>
      <c r="G37" s="285"/>
      <c r="H37" s="238" t="s">
        <v>49</v>
      </c>
      <c r="I37" s="239"/>
    </row>
    <row r="38" spans="1:11" ht="24.75" thickBot="1" x14ac:dyDescent="0.3">
      <c r="A38" s="141" t="s">
        <v>4</v>
      </c>
      <c r="B38" s="142" t="s">
        <v>0</v>
      </c>
      <c r="C38" s="145" t="s">
        <v>5</v>
      </c>
      <c r="D38" s="146" t="s">
        <v>206</v>
      </c>
      <c r="E38" s="147" t="s">
        <v>79</v>
      </c>
      <c r="F38" s="148" t="s">
        <v>38</v>
      </c>
      <c r="G38" s="149" t="s">
        <v>65</v>
      </c>
      <c r="H38" s="150" t="s">
        <v>48</v>
      </c>
      <c r="I38" s="149" t="s">
        <v>81</v>
      </c>
      <c r="K38" s="202" t="s">
        <v>177</v>
      </c>
    </row>
    <row r="39" spans="1:11" ht="30" x14ac:dyDescent="0.25">
      <c r="A39" s="172" t="s">
        <v>25</v>
      </c>
      <c r="B39" s="175" t="s">
        <v>133</v>
      </c>
      <c r="C39" s="152">
        <v>1</v>
      </c>
      <c r="D39" s="115">
        <v>0</v>
      </c>
      <c r="E39" s="116">
        <v>0</v>
      </c>
      <c r="F39" s="117">
        <v>2</v>
      </c>
      <c r="G39" s="289">
        <v>2</v>
      </c>
      <c r="H39" s="179">
        <f t="shared" ref="H39:H49" si="4">D39*C39*F39</f>
        <v>0</v>
      </c>
      <c r="I39" s="105">
        <f>E39*C39*$G$39</f>
        <v>0</v>
      </c>
      <c r="K39" s="204" t="s">
        <v>185</v>
      </c>
    </row>
    <row r="40" spans="1:11" ht="30" x14ac:dyDescent="0.25">
      <c r="A40" s="173" t="s">
        <v>26</v>
      </c>
      <c r="B40" s="176" t="s">
        <v>134</v>
      </c>
      <c r="C40" s="139">
        <v>1</v>
      </c>
      <c r="D40" s="28">
        <v>0</v>
      </c>
      <c r="E40" s="36">
        <v>0</v>
      </c>
      <c r="F40" s="46">
        <v>1.5</v>
      </c>
      <c r="G40" s="290"/>
      <c r="H40" s="180">
        <f t="shared" si="4"/>
        <v>0</v>
      </c>
      <c r="I40" s="40">
        <f t="shared" ref="I40:I49" si="5">E40*C40*$G$39</f>
        <v>0</v>
      </c>
      <c r="K40" s="204" t="s">
        <v>186</v>
      </c>
    </row>
    <row r="41" spans="1:11" ht="30" x14ac:dyDescent="0.25">
      <c r="A41" s="173" t="s">
        <v>27</v>
      </c>
      <c r="B41" s="177" t="s">
        <v>135</v>
      </c>
      <c r="C41" s="140">
        <v>1</v>
      </c>
      <c r="D41" s="28">
        <v>0</v>
      </c>
      <c r="E41" s="36">
        <v>0</v>
      </c>
      <c r="F41" s="46">
        <v>1.2</v>
      </c>
      <c r="G41" s="290"/>
      <c r="H41" s="180">
        <f t="shared" si="4"/>
        <v>0</v>
      </c>
      <c r="I41" s="40">
        <f t="shared" si="5"/>
        <v>0</v>
      </c>
      <c r="K41" s="204" t="s">
        <v>187</v>
      </c>
    </row>
    <row r="42" spans="1:11" ht="30" x14ac:dyDescent="0.25">
      <c r="A42" s="173" t="s">
        <v>28</v>
      </c>
      <c r="B42" s="176" t="s">
        <v>136</v>
      </c>
      <c r="C42" s="140">
        <v>1</v>
      </c>
      <c r="D42" s="28">
        <v>0</v>
      </c>
      <c r="E42" s="36">
        <v>0</v>
      </c>
      <c r="F42" s="46">
        <f>(0.3*10*5)/10</f>
        <v>1.5</v>
      </c>
      <c r="G42" s="290"/>
      <c r="H42" s="180">
        <f t="shared" si="4"/>
        <v>0</v>
      </c>
      <c r="I42" s="40">
        <f t="shared" si="5"/>
        <v>0</v>
      </c>
      <c r="K42" s="204" t="s">
        <v>188</v>
      </c>
    </row>
    <row r="43" spans="1:11" ht="30" x14ac:dyDescent="0.25">
      <c r="A43" s="173" t="s">
        <v>29</v>
      </c>
      <c r="B43" s="177" t="s">
        <v>137</v>
      </c>
      <c r="C43" s="139">
        <v>1</v>
      </c>
      <c r="D43" s="28">
        <v>0</v>
      </c>
      <c r="E43" s="36">
        <v>0</v>
      </c>
      <c r="F43" s="46">
        <v>1.5</v>
      </c>
      <c r="G43" s="290"/>
      <c r="H43" s="180">
        <f t="shared" si="4"/>
        <v>0</v>
      </c>
      <c r="I43" s="40">
        <f t="shared" si="5"/>
        <v>0</v>
      </c>
      <c r="K43" s="204" t="s">
        <v>189</v>
      </c>
    </row>
    <row r="44" spans="1:11" ht="30" x14ac:dyDescent="0.25">
      <c r="A44" s="173" t="s">
        <v>30</v>
      </c>
      <c r="B44" s="176" t="s">
        <v>138</v>
      </c>
      <c r="C44" s="140">
        <v>1</v>
      </c>
      <c r="D44" s="28">
        <v>0</v>
      </c>
      <c r="E44" s="36">
        <v>0</v>
      </c>
      <c r="F44" s="46">
        <v>2</v>
      </c>
      <c r="G44" s="290"/>
      <c r="H44" s="180">
        <f t="shared" si="4"/>
        <v>0</v>
      </c>
      <c r="I44" s="40">
        <f t="shared" si="5"/>
        <v>0</v>
      </c>
      <c r="K44" s="204" t="s">
        <v>190</v>
      </c>
    </row>
    <row r="45" spans="1:11" ht="30" x14ac:dyDescent="0.25">
      <c r="A45" s="173" t="s">
        <v>73</v>
      </c>
      <c r="B45" s="177" t="s">
        <v>139</v>
      </c>
      <c r="C45" s="140">
        <v>1</v>
      </c>
      <c r="D45" s="28">
        <v>0</v>
      </c>
      <c r="E45" s="36">
        <v>0</v>
      </c>
      <c r="F45" s="46">
        <v>1.5</v>
      </c>
      <c r="G45" s="290"/>
      <c r="H45" s="180">
        <f t="shared" si="4"/>
        <v>0</v>
      </c>
      <c r="I45" s="40">
        <f t="shared" si="5"/>
        <v>0</v>
      </c>
      <c r="K45" s="204" t="s">
        <v>191</v>
      </c>
    </row>
    <row r="46" spans="1:11" ht="30" x14ac:dyDescent="0.25">
      <c r="A46" s="173" t="s">
        <v>74</v>
      </c>
      <c r="B46" s="176" t="s">
        <v>140</v>
      </c>
      <c r="C46" s="140">
        <v>1</v>
      </c>
      <c r="D46" s="28">
        <v>0</v>
      </c>
      <c r="E46" s="36">
        <v>0</v>
      </c>
      <c r="F46" s="46">
        <v>1.2</v>
      </c>
      <c r="G46" s="290"/>
      <c r="H46" s="180">
        <f t="shared" si="4"/>
        <v>0</v>
      </c>
      <c r="I46" s="40">
        <f t="shared" si="5"/>
        <v>0</v>
      </c>
      <c r="K46" s="204" t="s">
        <v>192</v>
      </c>
    </row>
    <row r="47" spans="1:11" ht="30" x14ac:dyDescent="0.25">
      <c r="A47" s="173" t="s">
        <v>75</v>
      </c>
      <c r="B47" s="177" t="s">
        <v>141</v>
      </c>
      <c r="C47" s="139">
        <v>1</v>
      </c>
      <c r="D47" s="28">
        <v>0</v>
      </c>
      <c r="E47" s="36">
        <v>0</v>
      </c>
      <c r="F47" s="46">
        <f>35/10</f>
        <v>3.5</v>
      </c>
      <c r="G47" s="290"/>
      <c r="H47" s="180">
        <f t="shared" si="4"/>
        <v>0</v>
      </c>
      <c r="I47" s="40">
        <f t="shared" si="5"/>
        <v>0</v>
      </c>
      <c r="K47" s="204" t="s">
        <v>217</v>
      </c>
    </row>
    <row r="48" spans="1:11" ht="30" x14ac:dyDescent="0.25">
      <c r="A48" s="173" t="s">
        <v>76</v>
      </c>
      <c r="B48" s="176" t="s">
        <v>142</v>
      </c>
      <c r="C48" s="140">
        <v>1</v>
      </c>
      <c r="D48" s="28">
        <v>0</v>
      </c>
      <c r="E48" s="36">
        <v>0</v>
      </c>
      <c r="F48" s="46">
        <f>25/10</f>
        <v>2.5</v>
      </c>
      <c r="G48" s="290"/>
      <c r="H48" s="180">
        <f t="shared" si="4"/>
        <v>0</v>
      </c>
      <c r="I48" s="40">
        <f t="shared" si="5"/>
        <v>0</v>
      </c>
      <c r="K48" s="204" t="s">
        <v>218</v>
      </c>
    </row>
    <row r="49" spans="1:11" ht="36.75" thickBot="1" x14ac:dyDescent="0.3">
      <c r="A49" s="174" t="s">
        <v>77</v>
      </c>
      <c r="B49" s="178" t="s">
        <v>143</v>
      </c>
      <c r="C49" s="154">
        <v>1</v>
      </c>
      <c r="D49" s="29">
        <v>0</v>
      </c>
      <c r="E49" s="37">
        <v>0</v>
      </c>
      <c r="F49" s="47">
        <f>10/10</f>
        <v>1</v>
      </c>
      <c r="G49" s="291"/>
      <c r="H49" s="181">
        <f t="shared" si="4"/>
        <v>0</v>
      </c>
      <c r="I49" s="41">
        <f t="shared" si="5"/>
        <v>0</v>
      </c>
      <c r="K49" s="204" t="s">
        <v>193</v>
      </c>
    </row>
    <row r="50" spans="1:11" x14ac:dyDescent="0.25">
      <c r="A50" s="7"/>
    </row>
    <row r="51" spans="1:11" x14ac:dyDescent="0.25">
      <c r="A51" s="7"/>
    </row>
    <row r="52" spans="1:11" ht="15.75" x14ac:dyDescent="0.25">
      <c r="A52" s="276" t="s">
        <v>144</v>
      </c>
      <c r="B52" s="276"/>
      <c r="C52" s="276"/>
      <c r="D52" s="276"/>
      <c r="E52" s="276"/>
      <c r="F52" s="276"/>
      <c r="G52" s="276"/>
      <c r="H52" s="276"/>
      <c r="I52" s="276"/>
    </row>
    <row r="53" spans="1:11" ht="15.75" thickBot="1" x14ac:dyDescent="0.3">
      <c r="A53" s="277" t="s">
        <v>219</v>
      </c>
      <c r="B53" s="277"/>
      <c r="C53" s="277"/>
      <c r="D53" s="277"/>
      <c r="E53" s="277"/>
      <c r="F53" s="277"/>
      <c r="G53" s="277"/>
      <c r="H53" s="277"/>
      <c r="I53" s="277"/>
    </row>
    <row r="54" spans="1:11" ht="46.15" customHeight="1" thickBot="1" x14ac:dyDescent="0.3">
      <c r="A54" s="4"/>
      <c r="D54" s="16" t="s">
        <v>32</v>
      </c>
      <c r="E54" s="74"/>
      <c r="F54" s="284" t="s">
        <v>47</v>
      </c>
      <c r="G54" s="285"/>
      <c r="H54" s="238" t="s">
        <v>49</v>
      </c>
      <c r="I54" s="239"/>
    </row>
    <row r="55" spans="1:11" ht="24.75" thickBot="1" x14ac:dyDescent="0.3">
      <c r="A55" s="141" t="s">
        <v>4</v>
      </c>
      <c r="B55" s="142" t="s">
        <v>0</v>
      </c>
      <c r="C55" s="145" t="s">
        <v>5</v>
      </c>
      <c r="D55" s="146" t="s">
        <v>206</v>
      </c>
      <c r="E55" s="147" t="s">
        <v>79</v>
      </c>
      <c r="F55" s="148" t="s">
        <v>38</v>
      </c>
      <c r="G55" s="192" t="s">
        <v>65</v>
      </c>
      <c r="H55" s="148" t="s">
        <v>48</v>
      </c>
      <c r="I55" s="149" t="s">
        <v>81</v>
      </c>
      <c r="K55" s="202" t="s">
        <v>177</v>
      </c>
    </row>
    <row r="56" spans="1:11" ht="30" x14ac:dyDescent="0.25">
      <c r="A56" s="102" t="s">
        <v>31</v>
      </c>
      <c r="B56" s="151" t="s">
        <v>145</v>
      </c>
      <c r="C56" s="104">
        <v>1</v>
      </c>
      <c r="D56" s="157">
        <v>0</v>
      </c>
      <c r="E56" s="196">
        <v>0</v>
      </c>
      <c r="F56" s="193">
        <v>200</v>
      </c>
      <c r="G56" s="292">
        <v>10</v>
      </c>
      <c r="H56" s="179">
        <f t="shared" ref="H56:H60" si="6">D56*C56*F56</f>
        <v>0</v>
      </c>
      <c r="I56" s="105">
        <f>E56*C56*$G$56</f>
        <v>0</v>
      </c>
      <c r="K56" s="204" t="s">
        <v>194</v>
      </c>
    </row>
    <row r="57" spans="1:11" x14ac:dyDescent="0.25">
      <c r="A57" s="54" t="s">
        <v>84</v>
      </c>
      <c r="B57" s="144" t="s">
        <v>146</v>
      </c>
      <c r="C57" s="8">
        <v>10</v>
      </c>
      <c r="D57" s="155">
        <v>0</v>
      </c>
      <c r="E57" s="197">
        <v>0</v>
      </c>
      <c r="F57" s="194">
        <v>100</v>
      </c>
      <c r="G57" s="293"/>
      <c r="H57" s="180">
        <f t="shared" si="6"/>
        <v>0</v>
      </c>
      <c r="I57" s="40">
        <f>E57*C57*$G$56</f>
        <v>0</v>
      </c>
      <c r="K57" s="204" t="s">
        <v>195</v>
      </c>
    </row>
    <row r="58" spans="1:11" x14ac:dyDescent="0.25">
      <c r="A58" s="54" t="s">
        <v>147</v>
      </c>
      <c r="B58" s="143" t="s">
        <v>148</v>
      </c>
      <c r="C58" s="9">
        <v>20</v>
      </c>
      <c r="D58" s="155">
        <v>0</v>
      </c>
      <c r="E58" s="197">
        <v>0</v>
      </c>
      <c r="F58" s="194">
        <v>100</v>
      </c>
      <c r="G58" s="293"/>
      <c r="H58" s="180">
        <f t="shared" si="6"/>
        <v>0</v>
      </c>
      <c r="I58" s="40">
        <f>E58*C58*$G$56</f>
        <v>0</v>
      </c>
      <c r="K58" s="204" t="s">
        <v>196</v>
      </c>
    </row>
    <row r="59" spans="1:11" ht="30" x14ac:dyDescent="0.25">
      <c r="A59" s="54" t="s">
        <v>149</v>
      </c>
      <c r="B59" s="144" t="s">
        <v>150</v>
      </c>
      <c r="C59" s="8">
        <v>1</v>
      </c>
      <c r="D59" s="155">
        <v>0</v>
      </c>
      <c r="E59" s="197">
        <v>0</v>
      </c>
      <c r="F59" s="194">
        <v>15</v>
      </c>
      <c r="G59" s="293"/>
      <c r="H59" s="180">
        <f t="shared" si="6"/>
        <v>0</v>
      </c>
      <c r="I59" s="40">
        <f>E59*C59*$G$56</f>
        <v>0</v>
      </c>
      <c r="K59" s="204" t="s">
        <v>197</v>
      </c>
    </row>
    <row r="60" spans="1:11" ht="30.75" thickBot="1" x14ac:dyDescent="0.3">
      <c r="A60" s="55" t="s">
        <v>175</v>
      </c>
      <c r="B60" s="191" t="s">
        <v>176</v>
      </c>
      <c r="C60" s="22">
        <v>1</v>
      </c>
      <c r="D60" s="156">
        <v>0</v>
      </c>
      <c r="E60" s="198">
        <v>0</v>
      </c>
      <c r="F60" s="195">
        <v>15</v>
      </c>
      <c r="G60" s="294"/>
      <c r="H60" s="181">
        <f t="shared" si="6"/>
        <v>0</v>
      </c>
      <c r="I60" s="40">
        <f>E60*C60*$G$56</f>
        <v>0</v>
      </c>
      <c r="K60" s="204" t="s">
        <v>198</v>
      </c>
    </row>
    <row r="61" spans="1:11" x14ac:dyDescent="0.25">
      <c r="A61" s="17"/>
      <c r="B61" s="162"/>
      <c r="C61" s="162"/>
      <c r="D61" s="162"/>
      <c r="E61" s="162"/>
      <c r="F61" s="162"/>
      <c r="G61" s="162"/>
      <c r="H61" s="162"/>
      <c r="I61" s="162"/>
    </row>
    <row r="62" spans="1:11" x14ac:dyDescent="0.25">
      <c r="A62" s="17"/>
      <c r="B62" s="162"/>
      <c r="C62" s="162"/>
      <c r="D62" s="162"/>
      <c r="E62" s="162"/>
      <c r="F62" s="162"/>
      <c r="G62" s="162"/>
      <c r="H62" s="162"/>
      <c r="I62" s="162"/>
    </row>
    <row r="63" spans="1:11" ht="15.75" x14ac:dyDescent="0.25">
      <c r="A63" s="276" t="s">
        <v>151</v>
      </c>
      <c r="B63" s="276"/>
      <c r="C63" s="276"/>
      <c r="D63" s="276"/>
      <c r="E63" s="276"/>
      <c r="F63" s="276"/>
      <c r="G63" s="276"/>
      <c r="H63" s="276"/>
      <c r="I63" s="276"/>
    </row>
    <row r="64" spans="1:11" ht="15.75" thickBot="1" x14ac:dyDescent="0.3">
      <c r="A64" s="277" t="s">
        <v>152</v>
      </c>
      <c r="B64" s="277"/>
      <c r="C64" s="277"/>
      <c r="D64" s="277"/>
      <c r="E64" s="277"/>
      <c r="F64" s="277"/>
      <c r="G64" s="277"/>
      <c r="H64" s="277"/>
      <c r="I64" s="277"/>
    </row>
    <row r="65" spans="1:11" ht="31.15" customHeight="1" thickBot="1" x14ac:dyDescent="0.3">
      <c r="A65" s="4"/>
      <c r="D65" s="16" t="s">
        <v>32</v>
      </c>
      <c r="E65" s="74"/>
      <c r="F65" s="284" t="s">
        <v>47</v>
      </c>
      <c r="G65" s="285"/>
      <c r="H65" s="238" t="s">
        <v>49</v>
      </c>
      <c r="I65" s="239"/>
    </row>
    <row r="66" spans="1:11" ht="24.75" thickBot="1" x14ac:dyDescent="0.3">
      <c r="A66" s="141" t="s">
        <v>4</v>
      </c>
      <c r="B66" s="142" t="s">
        <v>0</v>
      </c>
      <c r="C66" s="145" t="s">
        <v>5</v>
      </c>
      <c r="D66" s="146" t="s">
        <v>206</v>
      </c>
      <c r="E66" s="147" t="s">
        <v>79</v>
      </c>
      <c r="F66" s="148" t="s">
        <v>38</v>
      </c>
      <c r="G66" s="149" t="s">
        <v>65</v>
      </c>
      <c r="H66" s="150" t="s">
        <v>48</v>
      </c>
      <c r="I66" s="149" t="s">
        <v>81</v>
      </c>
      <c r="K66" s="202" t="s">
        <v>177</v>
      </c>
    </row>
    <row r="67" spans="1:11" ht="30" x14ac:dyDescent="0.25">
      <c r="A67" s="102" t="s">
        <v>85</v>
      </c>
      <c r="B67" s="151" t="s">
        <v>153</v>
      </c>
      <c r="C67" s="163">
        <v>1</v>
      </c>
      <c r="D67" s="115">
        <v>0</v>
      </c>
      <c r="E67" s="116">
        <v>0</v>
      </c>
      <c r="F67" s="117">
        <v>25</v>
      </c>
      <c r="G67" s="286">
        <v>10</v>
      </c>
      <c r="H67" s="110">
        <f t="shared" ref="H67:H69" si="7">D67*C67*F67</f>
        <v>0</v>
      </c>
      <c r="I67" s="105">
        <f>E67*C67*$G$67</f>
        <v>0</v>
      </c>
      <c r="K67" s="204" t="s">
        <v>199</v>
      </c>
    </row>
    <row r="68" spans="1:11" ht="30" x14ac:dyDescent="0.25">
      <c r="A68" s="54" t="s">
        <v>86</v>
      </c>
      <c r="B68" s="144" t="s">
        <v>154</v>
      </c>
      <c r="C68" s="140">
        <v>1</v>
      </c>
      <c r="D68" s="28">
        <v>0</v>
      </c>
      <c r="E68" s="36">
        <v>0</v>
      </c>
      <c r="F68" s="46">
        <v>25</v>
      </c>
      <c r="G68" s="241"/>
      <c r="H68" s="64">
        <f t="shared" si="7"/>
        <v>0</v>
      </c>
      <c r="I68" s="40">
        <f>E68*C68*$G$67</f>
        <v>0</v>
      </c>
      <c r="K68" s="204" t="s">
        <v>200</v>
      </c>
    </row>
    <row r="69" spans="1:11" ht="30.75" thickBot="1" x14ac:dyDescent="0.3">
      <c r="A69" s="55" t="s">
        <v>155</v>
      </c>
      <c r="B69" s="153" t="s">
        <v>156</v>
      </c>
      <c r="C69" s="164">
        <v>1</v>
      </c>
      <c r="D69" s="29">
        <v>0</v>
      </c>
      <c r="E69" s="37">
        <v>0</v>
      </c>
      <c r="F69" s="47">
        <v>25</v>
      </c>
      <c r="G69" s="242"/>
      <c r="H69" s="65">
        <f t="shared" si="7"/>
        <v>0</v>
      </c>
      <c r="I69" s="41">
        <f>E69*C69*$G$67</f>
        <v>0</v>
      </c>
      <c r="K69" s="204" t="s">
        <v>201</v>
      </c>
    </row>
    <row r="70" spans="1:11" x14ac:dyDescent="0.25">
      <c r="A70" s="17"/>
      <c r="B70" s="162"/>
      <c r="C70" s="162"/>
      <c r="D70" s="162"/>
      <c r="E70" s="162"/>
      <c r="F70" s="162"/>
      <c r="G70" s="162"/>
      <c r="H70" s="162"/>
      <c r="I70" s="162"/>
    </row>
    <row r="71" spans="1:11" x14ac:dyDescent="0.25">
      <c r="A71" s="17"/>
      <c r="B71" s="19"/>
      <c r="C71" s="18"/>
      <c r="D71" s="20"/>
      <c r="E71" s="20"/>
    </row>
    <row r="72" spans="1:11" ht="15.75" x14ac:dyDescent="0.25">
      <c r="A72" s="276" t="s">
        <v>80</v>
      </c>
      <c r="B72" s="276"/>
      <c r="C72" s="276"/>
      <c r="D72" s="276"/>
      <c r="E72" s="276"/>
      <c r="F72" s="276"/>
      <c r="G72" s="276"/>
      <c r="H72" s="276"/>
      <c r="I72" s="276"/>
    </row>
    <row r="73" spans="1:11" ht="15.75" thickBot="1" x14ac:dyDescent="0.3">
      <c r="A73" s="277" t="s">
        <v>55</v>
      </c>
      <c r="B73" s="277"/>
      <c r="C73" s="277"/>
      <c r="D73" s="277"/>
      <c r="E73" s="277"/>
      <c r="F73" s="277"/>
      <c r="G73" s="277"/>
      <c r="H73" s="277"/>
      <c r="I73" s="277"/>
    </row>
    <row r="74" spans="1:11" ht="30.75" thickBot="1" x14ac:dyDescent="0.3">
      <c r="A74" s="4"/>
      <c r="D74" s="16" t="s">
        <v>32</v>
      </c>
      <c r="E74" s="108" t="s">
        <v>46</v>
      </c>
      <c r="F74" s="284" t="s">
        <v>47</v>
      </c>
      <c r="G74" s="288"/>
      <c r="H74" s="264" t="s">
        <v>49</v>
      </c>
      <c r="I74" s="265"/>
    </row>
    <row r="75" spans="1:11" ht="24.75" thickBot="1" x14ac:dyDescent="0.3">
      <c r="A75" s="141" t="s">
        <v>4</v>
      </c>
      <c r="B75" s="142" t="s">
        <v>0</v>
      </c>
      <c r="C75" s="142" t="s">
        <v>5</v>
      </c>
      <c r="D75" s="30" t="s">
        <v>206</v>
      </c>
      <c r="E75" s="30" t="s">
        <v>79</v>
      </c>
      <c r="F75" s="148" t="s">
        <v>38</v>
      </c>
      <c r="G75" s="149" t="s">
        <v>78</v>
      </c>
      <c r="H75" s="150" t="s">
        <v>48</v>
      </c>
      <c r="I75" s="149" t="s">
        <v>81</v>
      </c>
      <c r="K75" s="202" t="s">
        <v>177</v>
      </c>
    </row>
    <row r="76" spans="1:11" ht="30" x14ac:dyDescent="0.25">
      <c r="A76" s="102" t="s">
        <v>157</v>
      </c>
      <c r="B76" s="151" t="s">
        <v>162</v>
      </c>
      <c r="C76" s="165">
        <v>1</v>
      </c>
      <c r="D76" s="115">
        <v>0</v>
      </c>
      <c r="E76" s="166"/>
      <c r="F76" s="109">
        <v>100</v>
      </c>
      <c r="G76" s="278"/>
      <c r="H76" s="110">
        <f>D76*C76*F76</f>
        <v>0</v>
      </c>
      <c r="I76" s="281"/>
      <c r="K76" s="204" t="s">
        <v>202</v>
      </c>
    </row>
    <row r="77" spans="1:11" ht="30.75" thickBot="1" x14ac:dyDescent="0.3">
      <c r="A77" s="54" t="s">
        <v>165</v>
      </c>
      <c r="B77" s="144" t="s">
        <v>163</v>
      </c>
      <c r="C77" s="160">
        <v>1</v>
      </c>
      <c r="D77" s="28">
        <v>0</v>
      </c>
      <c r="E77" s="167"/>
      <c r="F77" s="169">
        <v>100</v>
      </c>
      <c r="G77" s="279"/>
      <c r="H77" s="64">
        <f>D77*C77*F77</f>
        <v>0</v>
      </c>
      <c r="I77" s="282"/>
      <c r="K77" s="204" t="s">
        <v>203</v>
      </c>
    </row>
    <row r="78" spans="1:11" ht="15.75" thickBot="1" x14ac:dyDescent="0.3">
      <c r="A78" s="55" t="s">
        <v>166</v>
      </c>
      <c r="B78" s="153" t="s">
        <v>164</v>
      </c>
      <c r="C78" s="171">
        <v>1</v>
      </c>
      <c r="D78" s="29">
        <v>0</v>
      </c>
      <c r="E78" s="168"/>
      <c r="F78" s="109">
        <v>100</v>
      </c>
      <c r="G78" s="280"/>
      <c r="H78" s="65">
        <f t="shared" ref="H78" si="8">D78*C78*F78</f>
        <v>0</v>
      </c>
      <c r="I78" s="283"/>
      <c r="K78" s="204" t="s">
        <v>204</v>
      </c>
    </row>
  </sheetData>
  <sheetProtection algorithmName="SHA-512" hashValue="/eQMj5V4Qyd0tVGuQpM6JHtqWEMECo6SG2WH5rlAUkrLULZHfXr0S38/NPH+O5vIZ4w3tCTtfZxUzAbfAzOP0A==" saltValue="9O5rjmBroogM4kBKWJKr2w==" spinCount="100000" sheet="1" objects="1" scenarios="1"/>
  <mergeCells count="29">
    <mergeCell ref="G17:G32"/>
    <mergeCell ref="A72:I72"/>
    <mergeCell ref="H15:I15"/>
    <mergeCell ref="A73:I73"/>
    <mergeCell ref="H74:I74"/>
    <mergeCell ref="F74:G74"/>
    <mergeCell ref="A35:I35"/>
    <mergeCell ref="A36:I36"/>
    <mergeCell ref="F37:G37"/>
    <mergeCell ref="H37:I37"/>
    <mergeCell ref="G39:G49"/>
    <mergeCell ref="A52:I52"/>
    <mergeCell ref="A53:I53"/>
    <mergeCell ref="F54:G54"/>
    <mergeCell ref="H54:I54"/>
    <mergeCell ref="G56:G60"/>
    <mergeCell ref="D11:F11"/>
    <mergeCell ref="A6:G6"/>
    <mergeCell ref="F15:G15"/>
    <mergeCell ref="A7:G7"/>
    <mergeCell ref="A13:I13"/>
    <mergeCell ref="A14:I14"/>
    <mergeCell ref="A63:I63"/>
    <mergeCell ref="A64:I64"/>
    <mergeCell ref="G76:G78"/>
    <mergeCell ref="I76:I78"/>
    <mergeCell ref="F65:G65"/>
    <mergeCell ref="H65:I65"/>
    <mergeCell ref="G67:G69"/>
  </mergeCells>
  <phoneticPr fontId="27" type="noConversion"/>
  <pageMargins left="0.7" right="0.7" top="0.75" bottom="0.75" header="0.3" footer="0.3"/>
  <pageSetup paperSize="9" fitToHeight="0" orientation="landscape" horizontalDpi="0" verticalDpi="0" r:id="rId1"/>
  <rowBreaks count="1" manualBreakCount="1">
    <brk id="32"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417d88a924ae15c5e752d67a86782cc8">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d114e27151c624c4338965f6cee8171d"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8A13E0D8-A487-418F-B294-677998401F24}">
  <ds:schemaRefs>
    <ds:schemaRef ds:uri="http://schemas.microsoft.com/office/infopath/2007/PartnerControls"/>
    <ds:schemaRef ds:uri="http://purl.org/dc/elements/1.1/"/>
    <ds:schemaRef ds:uri="http://schemas.microsoft.com/office/2006/metadata/properties"/>
    <ds:schemaRef ds:uri="13c3d94a-980d-4fba-a812-9ba96888e6e6"/>
    <ds:schemaRef ds:uri="http://purl.org/dc/terms/"/>
    <ds:schemaRef ds:uri="http://schemas.openxmlformats.org/package/2006/metadata/core-properties"/>
    <ds:schemaRef ds:uri="http://schemas.microsoft.com/office/2006/documentManagement/types"/>
    <ds:schemaRef ds:uri="08fbbfaa-d9f9-4905-aa6b-6864badca0c1"/>
    <ds:schemaRef ds:uri="http://www.w3.org/XML/1998/namespace"/>
    <ds:schemaRef ds:uri="http://purl.org/dc/dcmitype/"/>
  </ds:schemaRefs>
</ds:datastoreItem>
</file>

<file path=customXml/itemProps2.xml><?xml version="1.0" encoding="utf-8"?>
<ds:datastoreItem xmlns:ds="http://schemas.openxmlformats.org/officeDocument/2006/customXml" ds:itemID="{CC459841-D6E4-47C2-AC58-759B7F5E8B0B}">
  <ds:schemaRefs>
    <ds:schemaRef ds:uri="http://schemas.microsoft.com/sharepoint/v3/contenttype/forms"/>
  </ds:schemaRefs>
</ds:datastoreItem>
</file>

<file path=customXml/itemProps3.xml><?xml version="1.0" encoding="utf-8"?>
<ds:datastoreItem xmlns:ds="http://schemas.openxmlformats.org/officeDocument/2006/customXml" ds:itemID="{C47A1686-17A7-4636-8C5A-78B9A6170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015C930-D4B9-47D3-8657-4963E538A084}">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Samenvatting</vt:lpstr>
      <vt:lpstr>Initiele en jaarlijkse kosten</vt:lpstr>
      <vt:lpstr>Verrekenprijzen</vt:lpstr>
      <vt:lpstr>'Initiele en jaarlijkse kosten'!Afdrukbereik</vt:lpstr>
      <vt:lpstr>Samenvatting!Afdrukbereik</vt:lpstr>
      <vt:lpstr>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cp:lastPrinted>2022-12-13T11:06:34Z</cp:lastPrinted>
  <dcterms:created xsi:type="dcterms:W3CDTF">2018-12-20T09:57:41Z</dcterms:created>
  <dcterms:modified xsi:type="dcterms:W3CDTF">2024-04-25T12:16:44Z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y fmtid="{D5CDD505-2E9C-101B-9397-08002B2CF9AE}" pid="3" name="MediaServiceImageTags">
    <vt:lpwstr/>
  </property>
</Properties>
</file>