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Kruidenierswaren 2023/Nota van Inlichtingen/"/>
    </mc:Choice>
  </mc:AlternateContent>
  <xr:revisionPtr revIDLastSave="5" documentId="8_{3049F452-509A-4668-9723-4EDCFC1E03AF}" xr6:coauthVersionLast="47" xr6:coauthVersionMax="47" xr10:uidLastSave="{D4CFB9D2-D80E-4046-970C-F5D1C6DBD89E}"/>
  <bookViews>
    <workbookView xWindow="-108" yWindow="-108" windowWidth="23256" windowHeight="12456" tabRatio="915" activeTab="6" xr2:uid="{00000000-000D-0000-FFFF-FFFF00000000}"/>
  </bookViews>
  <sheets>
    <sheet name="Voorwoord" sheetId="10" r:id="rId1"/>
    <sheet name="Vaste korting" sheetId="9" r:id="rId2"/>
    <sheet name="DKW" sheetId="28" r:id="rId3"/>
    <sheet name="Diepvries" sheetId="34" r:id="rId4"/>
    <sheet name="Non food" sheetId="36" r:id="rId5"/>
    <sheet name="Vers" sheetId="20" r:id="rId6"/>
    <sheet name="kosten logistiek" sheetId="18" r:id="rId7"/>
    <sheet name="bijkomende kosten" sheetId="7" r:id="rId8"/>
    <sheet name="Totalisatie" sheetId="17" r:id="rId9"/>
  </sheets>
  <definedNames>
    <definedName name="_xlnm._FilterDatabase" localSheetId="6" hidden="1">'kosten logistiek'!$A$3:$J$62</definedName>
    <definedName name="_xlnm._FilterDatabase" localSheetId="1" hidden="1">'Vaste korting'!$B$3:$G$3</definedName>
    <definedName name="_xlnm._FilterDatabase" localSheetId="5" hidden="1">Vers!$A$2:$S$54</definedName>
    <definedName name="_xlnm.Print_Area" localSheetId="6">'kosten logistiek'!$A$1:$J$62</definedName>
    <definedName name="_xlnm.Print_Area" localSheetId="8">Totalisatie!$A$1:$I$17</definedName>
    <definedName name="_xlnm.Print_Area" localSheetId="1">'Vaste korting'!$A$1:$G$72</definedName>
    <definedName name="_xlnm.Print_Area" localSheetId="0">Voorwoord!$A$1:$U$22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7" l="1"/>
  <c r="H8" i="18"/>
  <c r="I8" i="18" s="1"/>
  <c r="H4" i="18"/>
  <c r="I4" i="18" s="1"/>
  <c r="R3" i="28"/>
  <c r="R4" i="20"/>
  <c r="S4" i="20" s="1"/>
  <c r="R5" i="20"/>
  <c r="S5" i="20" s="1"/>
  <c r="R6" i="20"/>
  <c r="S6" i="20" s="1"/>
  <c r="R7" i="20"/>
  <c r="S7" i="20" s="1"/>
  <c r="R8" i="20"/>
  <c r="S8" i="20" s="1"/>
  <c r="R9" i="20"/>
  <c r="S9" i="20" s="1"/>
  <c r="R10" i="20"/>
  <c r="S10" i="20" s="1"/>
  <c r="R11" i="20"/>
  <c r="S11" i="20" s="1"/>
  <c r="R12" i="20"/>
  <c r="S12" i="20" s="1"/>
  <c r="R13" i="20"/>
  <c r="S13" i="20" s="1"/>
  <c r="R14" i="20"/>
  <c r="S14" i="20" s="1"/>
  <c r="R15" i="20"/>
  <c r="R16" i="20"/>
  <c r="S16" i="20" s="1"/>
  <c r="R17" i="20"/>
  <c r="S17" i="20" s="1"/>
  <c r="R18" i="20"/>
  <c r="S18" i="20" s="1"/>
  <c r="R19" i="20"/>
  <c r="S19" i="20" s="1"/>
  <c r="R20" i="20"/>
  <c r="S20" i="20" s="1"/>
  <c r="R21" i="20"/>
  <c r="S21" i="20" s="1"/>
  <c r="R22" i="20"/>
  <c r="S22" i="20" s="1"/>
  <c r="R23" i="20"/>
  <c r="S23" i="20" s="1"/>
  <c r="R24" i="20"/>
  <c r="S24" i="20" s="1"/>
  <c r="R25" i="20"/>
  <c r="S25" i="20" s="1"/>
  <c r="R26" i="20"/>
  <c r="S26" i="20" s="1"/>
  <c r="R27" i="20"/>
  <c r="S27" i="20" s="1"/>
  <c r="R28" i="20"/>
  <c r="S28" i="20" s="1"/>
  <c r="R29" i="20"/>
  <c r="S29" i="20" s="1"/>
  <c r="R30" i="20"/>
  <c r="S30" i="20" s="1"/>
  <c r="R31" i="20"/>
  <c r="S31" i="20" s="1"/>
  <c r="R32" i="20"/>
  <c r="S32" i="20" s="1"/>
  <c r="R33" i="20"/>
  <c r="S33" i="20" s="1"/>
  <c r="R34" i="20"/>
  <c r="S34" i="20" s="1"/>
  <c r="R35" i="20"/>
  <c r="S35" i="20" s="1"/>
  <c r="R36" i="20"/>
  <c r="S36" i="20" s="1"/>
  <c r="R37" i="20"/>
  <c r="R38" i="20"/>
  <c r="S38" i="20" s="1"/>
  <c r="R39" i="20"/>
  <c r="S39" i="20" s="1"/>
  <c r="R40" i="20"/>
  <c r="S40" i="20" s="1"/>
  <c r="R41" i="20"/>
  <c r="S41" i="20" s="1"/>
  <c r="R42" i="20"/>
  <c r="S42" i="20" s="1"/>
  <c r="R43" i="20"/>
  <c r="S43" i="20" s="1"/>
  <c r="R44" i="20"/>
  <c r="S44" i="20" s="1"/>
  <c r="R45" i="20"/>
  <c r="S45" i="20" s="1"/>
  <c r="R46" i="20"/>
  <c r="S46" i="20" s="1"/>
  <c r="R47" i="20"/>
  <c r="S47" i="20" s="1"/>
  <c r="R48" i="20"/>
  <c r="S48" i="20" s="1"/>
  <c r="R49" i="20"/>
  <c r="S49" i="20" s="1"/>
  <c r="R50" i="20"/>
  <c r="S50" i="20" s="1"/>
  <c r="R51" i="20"/>
  <c r="S51" i="20" s="1"/>
  <c r="R52" i="20"/>
  <c r="S52" i="20" s="1"/>
  <c r="R53" i="20"/>
  <c r="S53" i="20" s="1"/>
  <c r="R54" i="20"/>
  <c r="S54" i="20" s="1"/>
  <c r="R3" i="20"/>
  <c r="S3" i="20" s="1"/>
  <c r="R4" i="36"/>
  <c r="S4" i="36" s="1"/>
  <c r="R5" i="36"/>
  <c r="S5" i="36" s="1"/>
  <c r="R6" i="36"/>
  <c r="S6" i="36" s="1"/>
  <c r="R7" i="36"/>
  <c r="S7" i="36" s="1"/>
  <c r="R8" i="36"/>
  <c r="S8" i="36" s="1"/>
  <c r="R9" i="36"/>
  <c r="R10" i="36"/>
  <c r="R11" i="36"/>
  <c r="S11" i="36" s="1"/>
  <c r="R12" i="36"/>
  <c r="S12" i="36" s="1"/>
  <c r="R13" i="36"/>
  <c r="S13" i="36" s="1"/>
  <c r="R14" i="36"/>
  <c r="S14" i="36" s="1"/>
  <c r="R15" i="36"/>
  <c r="S15" i="36" s="1"/>
  <c r="R16" i="36"/>
  <c r="S16" i="36" s="1"/>
  <c r="R17" i="36"/>
  <c r="R18" i="36"/>
  <c r="S18" i="36" s="1"/>
  <c r="R19" i="36"/>
  <c r="S19" i="36" s="1"/>
  <c r="R20" i="36"/>
  <c r="S20" i="36" s="1"/>
  <c r="R21" i="36"/>
  <c r="S21" i="36" s="1"/>
  <c r="R22" i="36"/>
  <c r="S22" i="36" s="1"/>
  <c r="R23" i="36"/>
  <c r="S23" i="36" s="1"/>
  <c r="R24" i="36"/>
  <c r="S24" i="36" s="1"/>
  <c r="R25" i="36"/>
  <c r="S25" i="36" s="1"/>
  <c r="R26" i="36"/>
  <c r="R27" i="36"/>
  <c r="S27" i="36" s="1"/>
  <c r="R28" i="36"/>
  <c r="S28" i="36" s="1"/>
  <c r="R29" i="36"/>
  <c r="S29" i="36" s="1"/>
  <c r="R30" i="36"/>
  <c r="S30" i="36" s="1"/>
  <c r="R31" i="36"/>
  <c r="S31" i="36" s="1"/>
  <c r="R32" i="36"/>
  <c r="S32" i="36" s="1"/>
  <c r="R33" i="36"/>
  <c r="R34" i="36"/>
  <c r="S34" i="36" s="1"/>
  <c r="R35" i="36"/>
  <c r="S35" i="36" s="1"/>
  <c r="R36" i="36"/>
  <c r="S36" i="36" s="1"/>
  <c r="R37" i="36"/>
  <c r="S37" i="36" s="1"/>
  <c r="R38" i="36"/>
  <c r="S38" i="36" s="1"/>
  <c r="R39" i="36"/>
  <c r="S39" i="36" s="1"/>
  <c r="R40" i="36"/>
  <c r="S40" i="36" s="1"/>
  <c r="R41" i="36"/>
  <c r="S41" i="36" s="1"/>
  <c r="R42" i="36"/>
  <c r="S42" i="36" s="1"/>
  <c r="R43" i="36"/>
  <c r="S43" i="36" s="1"/>
  <c r="R44" i="36"/>
  <c r="S44" i="36" s="1"/>
  <c r="R45" i="36"/>
  <c r="S45" i="36" s="1"/>
  <c r="R46" i="36"/>
  <c r="S46" i="36" s="1"/>
  <c r="R47" i="36"/>
  <c r="S47" i="36" s="1"/>
  <c r="R3" i="36"/>
  <c r="S3" i="36" s="1"/>
  <c r="S9" i="36"/>
  <c r="S10" i="36"/>
  <c r="S17" i="36"/>
  <c r="S26" i="36"/>
  <c r="S33" i="36"/>
  <c r="R4" i="34"/>
  <c r="S4" i="34" s="1"/>
  <c r="R5" i="34"/>
  <c r="R6" i="34"/>
  <c r="S6" i="34" s="1"/>
  <c r="R7" i="34"/>
  <c r="S7" i="34" s="1"/>
  <c r="R8" i="34"/>
  <c r="S8" i="34" s="1"/>
  <c r="R9" i="34"/>
  <c r="S9" i="34" s="1"/>
  <c r="R10" i="34"/>
  <c r="S10" i="34" s="1"/>
  <c r="R11" i="34"/>
  <c r="S11" i="34" s="1"/>
  <c r="R12" i="34"/>
  <c r="S12" i="34" s="1"/>
  <c r="R13" i="34"/>
  <c r="S13" i="34" s="1"/>
  <c r="R14" i="34"/>
  <c r="S14" i="34" s="1"/>
  <c r="R15" i="34"/>
  <c r="S15" i="34" s="1"/>
  <c r="R16" i="34"/>
  <c r="S16" i="34" s="1"/>
  <c r="R17" i="34"/>
  <c r="S17" i="34" s="1"/>
  <c r="R18" i="34"/>
  <c r="S18" i="34" s="1"/>
  <c r="R19" i="34"/>
  <c r="S19" i="34" s="1"/>
  <c r="R20" i="34"/>
  <c r="S20" i="34" s="1"/>
  <c r="R21" i="34"/>
  <c r="R22" i="34"/>
  <c r="S22" i="34" s="1"/>
  <c r="R23" i="34"/>
  <c r="S23" i="34" s="1"/>
  <c r="R24" i="34"/>
  <c r="S24" i="34" s="1"/>
  <c r="R25" i="34"/>
  <c r="R26" i="34"/>
  <c r="S26" i="34" s="1"/>
  <c r="R27" i="34"/>
  <c r="S27" i="34" s="1"/>
  <c r="R28" i="34"/>
  <c r="S28" i="34" s="1"/>
  <c r="R29" i="34"/>
  <c r="R30" i="34"/>
  <c r="S30" i="34" s="1"/>
  <c r="R31" i="34"/>
  <c r="S31" i="34" s="1"/>
  <c r="R32" i="34"/>
  <c r="S32" i="34" s="1"/>
  <c r="R33" i="34"/>
  <c r="S33" i="34" s="1"/>
  <c r="R34" i="34"/>
  <c r="S34" i="34" s="1"/>
  <c r="R35" i="34"/>
  <c r="S35" i="34" s="1"/>
  <c r="R36" i="34"/>
  <c r="S36" i="34" s="1"/>
  <c r="R37" i="34"/>
  <c r="R38" i="34"/>
  <c r="R39" i="34"/>
  <c r="S39" i="34" s="1"/>
  <c r="R40" i="34"/>
  <c r="S40" i="34" s="1"/>
  <c r="R41" i="34"/>
  <c r="S41" i="34" s="1"/>
  <c r="R42" i="34"/>
  <c r="S42" i="34" s="1"/>
  <c r="R43" i="34"/>
  <c r="S43" i="34" s="1"/>
  <c r="R44" i="34"/>
  <c r="S44" i="34" s="1"/>
  <c r="R45" i="34"/>
  <c r="S45" i="34" s="1"/>
  <c r="R46" i="34"/>
  <c r="S46" i="34" s="1"/>
  <c r="R47" i="34"/>
  <c r="S47" i="34" s="1"/>
  <c r="R48" i="34"/>
  <c r="S48" i="34" s="1"/>
  <c r="R49" i="34"/>
  <c r="S49" i="34" s="1"/>
  <c r="R50" i="34"/>
  <c r="S50" i="34" s="1"/>
  <c r="R51" i="34"/>
  <c r="S51" i="34" s="1"/>
  <c r="R52" i="34"/>
  <c r="S52" i="34" s="1"/>
  <c r="R53" i="34"/>
  <c r="S53" i="34" s="1"/>
  <c r="R54" i="34"/>
  <c r="S54" i="34" s="1"/>
  <c r="R55" i="34"/>
  <c r="S55" i="34" s="1"/>
  <c r="R56" i="34"/>
  <c r="S56" i="34" s="1"/>
  <c r="R57" i="34"/>
  <c r="S57" i="34" s="1"/>
  <c r="R58" i="34"/>
  <c r="S58" i="34" s="1"/>
  <c r="R59" i="34"/>
  <c r="S59" i="34" s="1"/>
  <c r="R60" i="34"/>
  <c r="S60" i="34" s="1"/>
  <c r="R61" i="34"/>
  <c r="S61" i="34" s="1"/>
  <c r="R62" i="34"/>
  <c r="S62" i="34" s="1"/>
  <c r="R63" i="34"/>
  <c r="S63" i="34" s="1"/>
  <c r="R64" i="34"/>
  <c r="S64" i="34" s="1"/>
  <c r="R65" i="34"/>
  <c r="S65" i="34" s="1"/>
  <c r="R66" i="34"/>
  <c r="S66" i="34" s="1"/>
  <c r="R67" i="34"/>
  <c r="S67" i="34" s="1"/>
  <c r="R68" i="34"/>
  <c r="S68" i="34" s="1"/>
  <c r="R69" i="34"/>
  <c r="S69" i="34" s="1"/>
  <c r="R70" i="34"/>
  <c r="S70" i="34" s="1"/>
  <c r="R71" i="34"/>
  <c r="S71" i="34" s="1"/>
  <c r="R72" i="34"/>
  <c r="S72" i="34" s="1"/>
  <c r="R73" i="34"/>
  <c r="S73" i="34" s="1"/>
  <c r="R74" i="34"/>
  <c r="S74" i="34" s="1"/>
  <c r="R75" i="34"/>
  <c r="S75" i="34" s="1"/>
  <c r="R76" i="34"/>
  <c r="S76" i="34" s="1"/>
  <c r="R77" i="34"/>
  <c r="S77" i="34" s="1"/>
  <c r="R78" i="34"/>
  <c r="S78" i="34" s="1"/>
  <c r="R79" i="34"/>
  <c r="S79" i="34" s="1"/>
  <c r="R80" i="34"/>
  <c r="S80" i="34" s="1"/>
  <c r="R81" i="34"/>
  <c r="S81" i="34" s="1"/>
  <c r="R82" i="34"/>
  <c r="S82" i="34" s="1"/>
  <c r="R83" i="34"/>
  <c r="S83" i="34" s="1"/>
  <c r="R84" i="34"/>
  <c r="S84" i="34" s="1"/>
  <c r="R85" i="34"/>
  <c r="S85" i="34" s="1"/>
  <c r="R86" i="34"/>
  <c r="S86" i="34" s="1"/>
  <c r="R87" i="34"/>
  <c r="S87" i="34" s="1"/>
  <c r="R88" i="34"/>
  <c r="S88" i="34" s="1"/>
  <c r="R89" i="34"/>
  <c r="S89" i="34" s="1"/>
  <c r="R90" i="34"/>
  <c r="S90" i="34" s="1"/>
  <c r="R91" i="34"/>
  <c r="S91" i="34" s="1"/>
  <c r="R92" i="34"/>
  <c r="S92" i="34" s="1"/>
  <c r="R93" i="34"/>
  <c r="S93" i="34" s="1"/>
  <c r="R94" i="34"/>
  <c r="S94" i="34" s="1"/>
  <c r="R95" i="34"/>
  <c r="S95" i="34" s="1"/>
  <c r="R96" i="34"/>
  <c r="S96" i="34" s="1"/>
  <c r="R97" i="34"/>
  <c r="S97" i="34" s="1"/>
  <c r="R98" i="34"/>
  <c r="S98" i="34" s="1"/>
  <c r="R3" i="34"/>
  <c r="S3" i="34" s="1"/>
  <c r="R4" i="28"/>
  <c r="S4" i="28" s="1"/>
  <c r="R5" i="28"/>
  <c r="S5" i="28" s="1"/>
  <c r="R6" i="28"/>
  <c r="S6" i="28" s="1"/>
  <c r="R7" i="28"/>
  <c r="S7" i="28" s="1"/>
  <c r="R8" i="28"/>
  <c r="S8" i="28" s="1"/>
  <c r="R9" i="28"/>
  <c r="S9" i="28" s="1"/>
  <c r="R10" i="28"/>
  <c r="S10" i="28" s="1"/>
  <c r="R11" i="28"/>
  <c r="S11" i="28" s="1"/>
  <c r="R12" i="28"/>
  <c r="S12" i="28" s="1"/>
  <c r="R13" i="28"/>
  <c r="S13" i="28" s="1"/>
  <c r="R14" i="28"/>
  <c r="S14" i="28" s="1"/>
  <c r="R15" i="28"/>
  <c r="S15" i="28" s="1"/>
  <c r="R16" i="28"/>
  <c r="S16" i="28" s="1"/>
  <c r="R17" i="28"/>
  <c r="S17" i="28" s="1"/>
  <c r="R18" i="28"/>
  <c r="S18" i="28" s="1"/>
  <c r="R19" i="28"/>
  <c r="S19" i="28" s="1"/>
  <c r="R20" i="28"/>
  <c r="S20" i="28" s="1"/>
  <c r="R21" i="28"/>
  <c r="S21" i="28" s="1"/>
  <c r="R22" i="28"/>
  <c r="S22" i="28" s="1"/>
  <c r="R23" i="28"/>
  <c r="S23" i="28" s="1"/>
  <c r="R24" i="28"/>
  <c r="S24" i="28" s="1"/>
  <c r="R25" i="28"/>
  <c r="S25" i="28" s="1"/>
  <c r="R26" i="28"/>
  <c r="S26" i="28" s="1"/>
  <c r="R27" i="28"/>
  <c r="S27" i="28" s="1"/>
  <c r="R28" i="28"/>
  <c r="S28" i="28" s="1"/>
  <c r="R29" i="28"/>
  <c r="S29" i="28" s="1"/>
  <c r="R30" i="28"/>
  <c r="S30" i="28" s="1"/>
  <c r="R31" i="28"/>
  <c r="S31" i="28" s="1"/>
  <c r="R32" i="28"/>
  <c r="S32" i="28" s="1"/>
  <c r="R33" i="28"/>
  <c r="S33" i="28" s="1"/>
  <c r="R34" i="28"/>
  <c r="S34" i="28" s="1"/>
  <c r="R35" i="28"/>
  <c r="S35" i="28" s="1"/>
  <c r="R36" i="28"/>
  <c r="S36" i="28" s="1"/>
  <c r="R37" i="28"/>
  <c r="S37" i="28" s="1"/>
  <c r="R38" i="28"/>
  <c r="S38" i="28" s="1"/>
  <c r="R39" i="28"/>
  <c r="S39" i="28" s="1"/>
  <c r="R40" i="28"/>
  <c r="S40" i="28" s="1"/>
  <c r="R41" i="28"/>
  <c r="S41" i="28" s="1"/>
  <c r="R42" i="28"/>
  <c r="S42" i="28" s="1"/>
  <c r="R43" i="28"/>
  <c r="S43" i="28" s="1"/>
  <c r="R44" i="28"/>
  <c r="S44" i="28" s="1"/>
  <c r="R45" i="28"/>
  <c r="S45" i="28" s="1"/>
  <c r="R46" i="28"/>
  <c r="S46" i="28" s="1"/>
  <c r="R47" i="28"/>
  <c r="S47" i="28" s="1"/>
  <c r="R48" i="28"/>
  <c r="S48" i="28" s="1"/>
  <c r="R49" i="28"/>
  <c r="S49" i="28" s="1"/>
  <c r="R50" i="28"/>
  <c r="S50" i="28" s="1"/>
  <c r="R51" i="28"/>
  <c r="S51" i="28" s="1"/>
  <c r="R52" i="28"/>
  <c r="S52" i="28" s="1"/>
  <c r="R53" i="28"/>
  <c r="S53" i="28" s="1"/>
  <c r="R54" i="28"/>
  <c r="S54" i="28" s="1"/>
  <c r="R55" i="28"/>
  <c r="S55" i="28" s="1"/>
  <c r="R56" i="28"/>
  <c r="S56" i="28" s="1"/>
  <c r="R57" i="28"/>
  <c r="S57" i="28" s="1"/>
  <c r="R58" i="28"/>
  <c r="S58" i="28" s="1"/>
  <c r="R59" i="28"/>
  <c r="S59" i="28" s="1"/>
  <c r="R60" i="28"/>
  <c r="S60" i="28" s="1"/>
  <c r="R61" i="28"/>
  <c r="S61" i="28" s="1"/>
  <c r="R62" i="28"/>
  <c r="S62" i="28" s="1"/>
  <c r="R63" i="28"/>
  <c r="S63" i="28" s="1"/>
  <c r="R64" i="28"/>
  <c r="S64" i="28" s="1"/>
  <c r="R65" i="28"/>
  <c r="S65" i="28" s="1"/>
  <c r="R66" i="28"/>
  <c r="S66" i="28" s="1"/>
  <c r="R67" i="28"/>
  <c r="S67" i="28" s="1"/>
  <c r="R68" i="28"/>
  <c r="S68" i="28" s="1"/>
  <c r="R69" i="28"/>
  <c r="S69" i="28" s="1"/>
  <c r="R70" i="28"/>
  <c r="S70" i="28" s="1"/>
  <c r="R71" i="28"/>
  <c r="S71" i="28" s="1"/>
  <c r="R72" i="28"/>
  <c r="S72" i="28" s="1"/>
  <c r="R73" i="28"/>
  <c r="S73" i="28" s="1"/>
  <c r="R74" i="28"/>
  <c r="S74" i="28" s="1"/>
  <c r="R75" i="28"/>
  <c r="S75" i="28" s="1"/>
  <c r="R76" i="28"/>
  <c r="S76" i="28" s="1"/>
  <c r="R77" i="28"/>
  <c r="S77" i="28" s="1"/>
  <c r="R78" i="28"/>
  <c r="S78" i="28" s="1"/>
  <c r="R79" i="28"/>
  <c r="S79" i="28" s="1"/>
  <c r="R80" i="28"/>
  <c r="S80" i="28" s="1"/>
  <c r="R81" i="28"/>
  <c r="S81" i="28" s="1"/>
  <c r="R82" i="28"/>
  <c r="S82" i="28" s="1"/>
  <c r="R83" i="28"/>
  <c r="S83" i="28" s="1"/>
  <c r="R84" i="28"/>
  <c r="S84" i="28" s="1"/>
  <c r="R85" i="28"/>
  <c r="S85" i="28" s="1"/>
  <c r="R86" i="28"/>
  <c r="S86" i="28" s="1"/>
  <c r="R87" i="28"/>
  <c r="S87" i="28" s="1"/>
  <c r="R88" i="28"/>
  <c r="S88" i="28" s="1"/>
  <c r="R89" i="28"/>
  <c r="S89" i="28" s="1"/>
  <c r="R90" i="28"/>
  <c r="S90" i="28" s="1"/>
  <c r="R91" i="28"/>
  <c r="S91" i="28" s="1"/>
  <c r="R92" i="28"/>
  <c r="S92" i="28" s="1"/>
  <c r="R93" i="28"/>
  <c r="S93" i="28" s="1"/>
  <c r="R94" i="28"/>
  <c r="S94" i="28" s="1"/>
  <c r="R95" i="28"/>
  <c r="S95" i="28" s="1"/>
  <c r="R96" i="28"/>
  <c r="S96" i="28" s="1"/>
  <c r="R97" i="28"/>
  <c r="S97" i="28" s="1"/>
  <c r="R98" i="28"/>
  <c r="S98" i="28" s="1"/>
  <c r="R99" i="28"/>
  <c r="S99" i="28" s="1"/>
  <c r="R100" i="28"/>
  <c r="S100" i="28" s="1"/>
  <c r="R101" i="28"/>
  <c r="S101" i="28" s="1"/>
  <c r="R102" i="28"/>
  <c r="S102" i="28" s="1"/>
  <c r="R103" i="28"/>
  <c r="S103" i="28" s="1"/>
  <c r="R104" i="28"/>
  <c r="S104" i="28" s="1"/>
  <c r="R105" i="28"/>
  <c r="S105" i="28" s="1"/>
  <c r="R106" i="28"/>
  <c r="S106" i="28" s="1"/>
  <c r="R107" i="28"/>
  <c r="S107" i="28" s="1"/>
  <c r="R108" i="28"/>
  <c r="S108" i="28" s="1"/>
  <c r="R109" i="28"/>
  <c r="S109" i="28" s="1"/>
  <c r="S37" i="20"/>
  <c r="S15" i="20"/>
  <c r="S38" i="34"/>
  <c r="S37" i="34"/>
  <c r="S29" i="34"/>
  <c r="S25" i="34"/>
  <c r="S21" i="34"/>
  <c r="S5" i="34"/>
  <c r="H61" i="18"/>
  <c r="I61" i="18" s="1"/>
  <c r="H60" i="18"/>
  <c r="I60" i="18" s="1"/>
  <c r="H59" i="18"/>
  <c r="I59" i="18" s="1"/>
  <c r="H58" i="18"/>
  <c r="I58" i="18" s="1"/>
  <c r="H57" i="18"/>
  <c r="I57" i="18" s="1"/>
  <c r="H56" i="18"/>
  <c r="I56" i="18" s="1"/>
  <c r="H55" i="18"/>
  <c r="I55" i="18" s="1"/>
  <c r="H54" i="18"/>
  <c r="I54" i="18" s="1"/>
  <c r="H53" i="18"/>
  <c r="I53" i="18" s="1"/>
  <c r="H52" i="18"/>
  <c r="I52" i="18" s="1"/>
  <c r="H51" i="18"/>
  <c r="I51" i="18" s="1"/>
  <c r="H50" i="18"/>
  <c r="I50" i="18" s="1"/>
  <c r="H49" i="18"/>
  <c r="I49" i="18" s="1"/>
  <c r="H48" i="18"/>
  <c r="I48" i="18" s="1"/>
  <c r="H47" i="18"/>
  <c r="I47" i="18" s="1"/>
  <c r="H46" i="18"/>
  <c r="I46" i="18" s="1"/>
  <c r="H45" i="18"/>
  <c r="I45" i="18" s="1"/>
  <c r="H44" i="18"/>
  <c r="I44" i="18" s="1"/>
  <c r="H43" i="18"/>
  <c r="I43" i="18" s="1"/>
  <c r="H42" i="18"/>
  <c r="I42" i="18" s="1"/>
  <c r="H41" i="18"/>
  <c r="I41" i="18" s="1"/>
  <c r="H40" i="18"/>
  <c r="I40" i="18" s="1"/>
  <c r="H39" i="18"/>
  <c r="I39" i="18" s="1"/>
  <c r="H38" i="18"/>
  <c r="I38" i="18" s="1"/>
  <c r="H37" i="18"/>
  <c r="I37" i="18" s="1"/>
  <c r="H36" i="18"/>
  <c r="I36" i="18" s="1"/>
  <c r="H35" i="18"/>
  <c r="I35" i="18" s="1"/>
  <c r="H34" i="18"/>
  <c r="I34" i="18" s="1"/>
  <c r="H33" i="18"/>
  <c r="I33" i="18" s="1"/>
  <c r="H32" i="18"/>
  <c r="I32" i="18" s="1"/>
  <c r="H31" i="18"/>
  <c r="I31" i="18" s="1"/>
  <c r="H30" i="18"/>
  <c r="I30" i="18" s="1"/>
  <c r="H29" i="18"/>
  <c r="I29" i="18" s="1"/>
  <c r="H28" i="18"/>
  <c r="I28" i="18" s="1"/>
  <c r="H27" i="18"/>
  <c r="I27" i="18" s="1"/>
  <c r="H26" i="18"/>
  <c r="I26" i="18" s="1"/>
  <c r="H25" i="18"/>
  <c r="I25" i="18" s="1"/>
  <c r="H24" i="18"/>
  <c r="I24" i="18" s="1"/>
  <c r="H23" i="18"/>
  <c r="I23" i="18" s="1"/>
  <c r="H22" i="18"/>
  <c r="I22" i="18" s="1"/>
  <c r="H21" i="18"/>
  <c r="I21" i="18" s="1"/>
  <c r="H20" i="18"/>
  <c r="I20" i="18" s="1"/>
  <c r="H19" i="18"/>
  <c r="I19" i="18" s="1"/>
  <c r="H18" i="18"/>
  <c r="I18" i="18" s="1"/>
  <c r="H17" i="18"/>
  <c r="I17" i="18" s="1"/>
  <c r="H16" i="18"/>
  <c r="I16" i="18" s="1"/>
  <c r="H15" i="18"/>
  <c r="I15" i="18" s="1"/>
  <c r="H14" i="18"/>
  <c r="I14" i="18" s="1"/>
  <c r="H13" i="18"/>
  <c r="I13" i="18" s="1"/>
  <c r="H12" i="18"/>
  <c r="I12" i="18" s="1"/>
  <c r="H11" i="18"/>
  <c r="I11" i="18" s="1"/>
  <c r="H10" i="18"/>
  <c r="I10" i="18" s="1"/>
  <c r="H9" i="18"/>
  <c r="I9" i="18" s="1"/>
  <c r="H7" i="18"/>
  <c r="I7" i="18" s="1"/>
  <c r="H6" i="18"/>
  <c r="I6" i="18" s="1"/>
  <c r="H5" i="18"/>
  <c r="I5" i="18" s="1"/>
  <c r="I62" i="18" l="1"/>
  <c r="B9" i="17" s="1"/>
  <c r="S3" i="28"/>
  <c r="S55" i="20" l="1"/>
  <c r="B8" i="17" s="1"/>
  <c r="S99" i="34"/>
  <c r="B6" i="17" s="1"/>
  <c r="S48" i="36"/>
  <c r="B7" i="17" s="1"/>
  <c r="S110" i="28"/>
  <c r="B5" i="17" s="1"/>
  <c r="A26" i="9"/>
  <c r="A39" i="9" s="1"/>
  <c r="A58" i="9" s="1"/>
  <c r="B10" i="17" l="1"/>
  <c r="B11" i="17" s="1"/>
</calcChain>
</file>

<file path=xl/sharedStrings.xml><?xml version="1.0" encoding="utf-8"?>
<sst xmlns="http://schemas.openxmlformats.org/spreadsheetml/2006/main" count="2224" uniqueCount="902">
  <si>
    <t>Stichting Carmelcollege</t>
  </si>
  <si>
    <t>Tabbladen</t>
  </si>
  <si>
    <t>Diepvries</t>
  </si>
  <si>
    <t>Non Food</t>
  </si>
  <si>
    <t>Vers</t>
  </si>
  <si>
    <t>kosten logistiek</t>
  </si>
  <si>
    <t>bijkomende kosten</t>
  </si>
  <si>
    <t>Hoofd art.groep</t>
  </si>
  <si>
    <t xml:space="preserve">            
Artikelgroep</t>
  </si>
  <si>
    <t xml:space="preserve">                   
Artikelomschrijving</t>
  </si>
  <si>
    <t xml:space="preserve">        
Merknaam</t>
  </si>
  <si>
    <t>Verpakking</t>
  </si>
  <si>
    <t>Inhoud</t>
  </si>
  <si>
    <t>Aantal totaal 2022</t>
  </si>
  <si>
    <t xml:space="preserve">      
EAN CE</t>
  </si>
  <si>
    <t>Uw artikelgroep</t>
  </si>
  <si>
    <t>Uw artikelnummer</t>
  </si>
  <si>
    <t>Uw artikelomschrijving</t>
  </si>
  <si>
    <t>uw verpakkings-eenheid</t>
  </si>
  <si>
    <t xml:space="preserve">uw levereenheid </t>
  </si>
  <si>
    <t>uw FabMerk</t>
  </si>
  <si>
    <t>Uw omrekenfactor tbv afname vergelijk</t>
  </si>
  <si>
    <t>Bruto prijs, conform prijslijst incl. btw</t>
  </si>
  <si>
    <t>Uw netto prijs incl. btw</t>
  </si>
  <si>
    <t>DKW</t>
  </si>
  <si>
    <t>AZIATISCHE KEUKEN</t>
  </si>
  <si>
    <t>NISSIN CUP NOODLES GEMBER KIP</t>
  </si>
  <si>
    <t>NISSIN</t>
  </si>
  <si>
    <t>8BK</t>
  </si>
  <si>
    <t>63GR</t>
  </si>
  <si>
    <t>BARS EN TABLETTEN</t>
  </si>
  <si>
    <t>MARS MINIMIX</t>
  </si>
  <si>
    <t>MARS</t>
  </si>
  <si>
    <t>1ZK</t>
  </si>
  <si>
    <t>535GR</t>
  </si>
  <si>
    <t>TONY'S CHOCOLADE PROEVERIJTJE 6 SMAKEN</t>
  </si>
  <si>
    <t>TONY'S CHOCO</t>
  </si>
  <si>
    <t>1DS</t>
  </si>
  <si>
    <t>6ST</t>
  </si>
  <si>
    <t>BARS EN TABLETTEN SINGLES</t>
  </si>
  <si>
    <t>DOVE LIAISON TWIN CARAMEL</t>
  </si>
  <si>
    <t>DOVE</t>
  </si>
  <si>
    <t>24ST</t>
  </si>
  <si>
    <t>50GR</t>
  </si>
  <si>
    <t>FERRERO KINDER BUENO WHITE</t>
  </si>
  <si>
    <t>KINDER</t>
  </si>
  <si>
    <t>30ST</t>
  </si>
  <si>
    <t>39GR</t>
  </si>
  <si>
    <t>TWIX SINGLE</t>
  </si>
  <si>
    <t>TWIX</t>
  </si>
  <si>
    <t>25ST</t>
  </si>
  <si>
    <t>MALTESERS SINGLE 37 GRAM</t>
  </si>
  <si>
    <t>MALTESERS</t>
  </si>
  <si>
    <t>25ZK</t>
  </si>
  <si>
    <t>37GR</t>
  </si>
  <si>
    <t>SNICKERS SINGLE</t>
  </si>
  <si>
    <t>SNICKERS</t>
  </si>
  <si>
    <t>32ST</t>
  </si>
  <si>
    <t>M&amp;M'S CRISPY 36 GRAM</t>
  </si>
  <si>
    <t>M&amp;M'S</t>
  </si>
  <si>
    <t>24ZK</t>
  </si>
  <si>
    <t>36GR</t>
  </si>
  <si>
    <t>MARS SINGLE</t>
  </si>
  <si>
    <t>51GR</t>
  </si>
  <si>
    <t>FERRERO KINDER BUENO</t>
  </si>
  <si>
    <t>43GR</t>
  </si>
  <si>
    <t>KITKAT CHUNKY WHITE</t>
  </si>
  <si>
    <t>KITKAT</t>
  </si>
  <si>
    <t>40GR</t>
  </si>
  <si>
    <t>M&amp;M'S PINDA SINGLE</t>
  </si>
  <si>
    <t>45GR</t>
  </si>
  <si>
    <t>SNICKERS CRISP TRIO</t>
  </si>
  <si>
    <t>60GR</t>
  </si>
  <si>
    <t>MALTESERS TEASER SINGLE</t>
  </si>
  <si>
    <t>35GR</t>
  </si>
  <si>
    <t>BIEREN KLEINVERPAKKING</t>
  </si>
  <si>
    <t>HERTOG JAN</t>
  </si>
  <si>
    <t>1KR</t>
  </si>
  <si>
    <t>720CL</t>
  </si>
  <si>
    <t>GROLSCH PILSENER 24 FLESSEN</t>
  </si>
  <si>
    <t>GROLSCH</t>
  </si>
  <si>
    <t>BONBONS</t>
  </si>
  <si>
    <t>MERCI FINEST SELECTION ASSORTI</t>
  </si>
  <si>
    <t>MERCI</t>
  </si>
  <si>
    <t>250GR</t>
  </si>
  <si>
    <t>CHIPS EN SNACKS</t>
  </si>
  <si>
    <t>CROKY POP'D POTATOES SEA SALT    17G</t>
  </si>
  <si>
    <t>CROKY</t>
  </si>
  <si>
    <t>17GR</t>
  </si>
  <si>
    <t>JIMMY'S POPCORN- ZOUT MINIBAGS</t>
  </si>
  <si>
    <t>JIMMY'S</t>
  </si>
  <si>
    <t>21ZK</t>
  </si>
  <si>
    <t>JIMMY'S POPCORN- ZOET MINIBAG</t>
  </si>
  <si>
    <t>27GR</t>
  </si>
  <si>
    <t>POPCHIPS NATUREL</t>
  </si>
  <si>
    <t>18GR</t>
  </si>
  <si>
    <t>POPCHIPS BARBEQUE</t>
  </si>
  <si>
    <t>23GR</t>
  </si>
  <si>
    <t>SMELIK KAASSTENGELS</t>
  </si>
  <si>
    <t>SMELIK</t>
  </si>
  <si>
    <t>5PK</t>
  </si>
  <si>
    <t>100GR</t>
  </si>
  <si>
    <t>FRISDRANKEN GROOTVERPAKKING</t>
  </si>
  <si>
    <t>COCA-COLA ZERO PET</t>
  </si>
  <si>
    <t>COCA-COLA</t>
  </si>
  <si>
    <t>12PF</t>
  </si>
  <si>
    <t>1,25LT</t>
  </si>
  <si>
    <t>FANTA ORANGE PET</t>
  </si>
  <si>
    <t>FANTA</t>
  </si>
  <si>
    <t>6PF</t>
  </si>
  <si>
    <t>1,5LT</t>
  </si>
  <si>
    <t>PEPSI PRB</t>
  </si>
  <si>
    <t>PEPSI</t>
  </si>
  <si>
    <t>1,1LT</t>
  </si>
  <si>
    <t>COCA-COLA PET</t>
  </si>
  <si>
    <t>FANTA ORANGE 1L</t>
  </si>
  <si>
    <t>1LT</t>
  </si>
  <si>
    <t>FANTA ORANGE ZERO, PET-FLES</t>
  </si>
  <si>
    <t>FRISDRANKEN KLEINVERPAKKING</t>
  </si>
  <si>
    <t>50CL</t>
  </si>
  <si>
    <t>COCA-COLA ZERO BLIK</t>
  </si>
  <si>
    <t>24BL</t>
  </si>
  <si>
    <t>33CL</t>
  </si>
  <si>
    <t>FANTA EXOTIC NO SUGAR BLIK</t>
  </si>
  <si>
    <t>FANTA ORANGE ZERO, BLIK</t>
  </si>
  <si>
    <t>COCA-COLA ZERO CHERRY</t>
  </si>
  <si>
    <t>LIPTON ICE TEA REGULAR, BLIK</t>
  </si>
  <si>
    <t>LIPTON</t>
  </si>
  <si>
    <t>FUZE TEA BLACK TEA PEACH HIBISCUS</t>
  </si>
  <si>
    <t>FUZE TEA</t>
  </si>
  <si>
    <t>FANTA EXOTIC ZERO BLIK</t>
  </si>
  <si>
    <t>SPRITE REGULAR REFRESH</t>
  </si>
  <si>
    <t>SPRITE</t>
  </si>
  <si>
    <t>FANTA LEMON NO SUGAR BLIK</t>
  </si>
  <si>
    <t>FUZE TEA MANGO CHAMOMILE CAN</t>
  </si>
  <si>
    <t>FANTA ZERO LEMON PET-FLES</t>
  </si>
  <si>
    <t>FANTA ORANGE NO SUGAR</t>
  </si>
  <si>
    <t>25CL</t>
  </si>
  <si>
    <t>24FL</t>
  </si>
  <si>
    <t>20CL</t>
  </si>
  <si>
    <t>LIPTON ICE TEA GREEN BLIK</t>
  </si>
  <si>
    <t>FUNCTIONELE DRANKEN</t>
  </si>
  <si>
    <t>AQUARIUS ISOTONIC SPORT BLUE ICE PET</t>
  </si>
  <si>
    <t>AQUARIUS</t>
  </si>
  <si>
    <t>24PF</t>
  </si>
  <si>
    <t>SOURCY VITAMINWATER FRAMB.GRANAATAPP.0%</t>
  </si>
  <si>
    <t>SOURCY</t>
  </si>
  <si>
    <t>KOEK &amp; BANKET GROOTVERBRUIK</t>
  </si>
  <si>
    <t>DE LEKKERSTE STROOPWAFELS ROOMB. 2 STUKS</t>
  </si>
  <si>
    <t>DE LEKKERSTE KOEK</t>
  </si>
  <si>
    <t>15MP</t>
  </si>
  <si>
    <t>80GR</t>
  </si>
  <si>
    <t>DE MOLEN'S BANKET SPECULAASPOP,APART VER</t>
  </si>
  <si>
    <t>DE MOLEN'S BANKET</t>
  </si>
  <si>
    <t>22ST</t>
  </si>
  <si>
    <t>DE MOLEN'S BANKET APPELKOEKEN,APART VERP</t>
  </si>
  <si>
    <t>KANJERS STROOPWAFELS</t>
  </si>
  <si>
    <t>KANJERS</t>
  </si>
  <si>
    <t>15PK</t>
  </si>
  <si>
    <t>DE MOLEN'S BANKET SPECUL.TORONDO'S, AP.V</t>
  </si>
  <si>
    <t>28PK</t>
  </si>
  <si>
    <t>65GR</t>
  </si>
  <si>
    <t>KOFFIE EN THEE DIEPVRIES</t>
  </si>
  <si>
    <t>DOUWE EGBERTS CAFITESSE MEDIUM ROAST</t>
  </si>
  <si>
    <t>DOUWE EGBERTS</t>
  </si>
  <si>
    <t>2PK</t>
  </si>
  <si>
    <t>2LT</t>
  </si>
  <si>
    <t>DOUWE EGBERTS CAFITESSE STRONG ROAST</t>
  </si>
  <si>
    <t>DOUWE EGBERTS DELICATE ROAST CAFITESSE</t>
  </si>
  <si>
    <t>KOFFIE, CACAO &amp; OPLOSKOFFIE</t>
  </si>
  <si>
    <t>DOUWE EGBERTS AROMA ROOD SNELFILTER</t>
  </si>
  <si>
    <t>6PK</t>
  </si>
  <si>
    <t>500GR</t>
  </si>
  <si>
    <t>DOUWE EGBERTS MELANGE ROOD STANDAARD</t>
  </si>
  <si>
    <t>1KG</t>
  </si>
  <si>
    <t>DOUWE EGBERTS MELANGE ROOD SNELFILTER</t>
  </si>
  <si>
    <t>ALEX MEIJER KOFFIE ROODMERK SNELFILTER</t>
  </si>
  <si>
    <t>ALEX MEIJER</t>
  </si>
  <si>
    <t>1BL</t>
  </si>
  <si>
    <t>5KG</t>
  </si>
  <si>
    <t>DOUWE EGBERTS ROODMERK GROVE MALING</t>
  </si>
  <si>
    <t>ALEX MEIJER KOFFIE ROODMERK STANDAARD</t>
  </si>
  <si>
    <t>2,5KG</t>
  </si>
  <si>
    <t>KOFFIEMELK &amp; CREAMER</t>
  </si>
  <si>
    <t>DOUWE EGBERTS CAFITESSE CAFE MILC</t>
  </si>
  <si>
    <t>NUTROMA CUPS ROMIG DOOS</t>
  </si>
  <si>
    <t>NUTROMA</t>
  </si>
  <si>
    <t>1,8KG</t>
  </si>
  <si>
    <t>FRIESCHE VLAG HALVAMEL HALFV.KOFFIEMELK</t>
  </si>
  <si>
    <t>FRIESCHE VLAG</t>
  </si>
  <si>
    <t>18PK</t>
  </si>
  <si>
    <t>45,5CL</t>
  </si>
  <si>
    <t>KRUIDEN EN SPECERIJEN</t>
  </si>
  <si>
    <t>KNORR PRIMERBA BOUQUET ALL'ITALIANA</t>
  </si>
  <si>
    <t>KNORR</t>
  </si>
  <si>
    <t>1PT</t>
  </si>
  <si>
    <t>340GR</t>
  </si>
  <si>
    <t>SAPPEN &amp; FRUITDRANKEN</t>
  </si>
  <si>
    <t>CAPRI-SUN ORANGE</t>
  </si>
  <si>
    <t>CAPRI-SUN</t>
  </si>
  <si>
    <t>40SZ</t>
  </si>
  <si>
    <t>DUBBELFRISSS APPEL/PERZIK 6 PAK</t>
  </si>
  <si>
    <t>DUBBELFRISSS</t>
  </si>
  <si>
    <t>5MP</t>
  </si>
  <si>
    <t>1,2LT</t>
  </si>
  <si>
    <t>DUBBELFRISSS FRAMBOOS/CRANBERRY 6 PAK</t>
  </si>
  <si>
    <t>SOEP DROOG &amp; SMAAKVERSTERKERS</t>
  </si>
  <si>
    <t>UNOX CUP-A-SOUP CHAMPIGN CRÈME 21 ZAKJES</t>
  </si>
  <si>
    <t>UNOX</t>
  </si>
  <si>
    <t>357GR</t>
  </si>
  <si>
    <t>UNOX CUP-A-SOUP TOMAAT 21 ZAKJES</t>
  </si>
  <si>
    <t>378GR</t>
  </si>
  <si>
    <t>UNOX CUP-A-SOUP VENDING KIP 40P</t>
  </si>
  <si>
    <t>404GR</t>
  </si>
  <si>
    <t>UNOX CUP-A-SOUP VENDING TOMAAT 40P</t>
  </si>
  <si>
    <t>640GR</t>
  </si>
  <si>
    <t>CUP-A-SOUP BEKER KARTON 175ML</t>
  </si>
  <si>
    <t>1RL</t>
  </si>
  <si>
    <t>50ST</t>
  </si>
  <si>
    <t>UNOX CUP-A-SOUP KIP 21 ZAKJES</t>
  </si>
  <si>
    <t>252GR</t>
  </si>
  <si>
    <t>UNOX CUP-A-SOUP VENDING CHIN. TOMAAT 40P</t>
  </si>
  <si>
    <t>636GR</t>
  </si>
  <si>
    <t>UNOX CUP-A-SOUP CHINESE TOMAAT 21 ZAKJES</t>
  </si>
  <si>
    <t>348GR</t>
  </si>
  <si>
    <t>UNOX CUP-A-SOUP VENDING CHAMPIGNON 40P</t>
  </si>
  <si>
    <t>576GR</t>
  </si>
  <si>
    <t>UNOX CUP-A-SOUP GROENTE 21 ZAKJES</t>
  </si>
  <si>
    <t>336GR</t>
  </si>
  <si>
    <t>UNOX CUP-A-SOUP MOSTERD</t>
  </si>
  <si>
    <t>175ML</t>
  </si>
  <si>
    <t>UNOX CUP-A-SOUP ASPERGE 21 ZAKJES</t>
  </si>
  <si>
    <t>315GR</t>
  </si>
  <si>
    <t>SUIKERWERK</t>
  </si>
  <si>
    <t>AUTODROP GESCHUIMDE CADILLACS</t>
  </si>
  <si>
    <t>AUTODROP</t>
  </si>
  <si>
    <t>16ZK</t>
  </si>
  <si>
    <t>20GR</t>
  </si>
  <si>
    <t>HARIBO STARMIX</t>
  </si>
  <si>
    <t>HARIBO</t>
  </si>
  <si>
    <t>28ZK</t>
  </si>
  <si>
    <t>75GR</t>
  </si>
  <si>
    <t>REDBAND WINEGUMS KANTINE ASS.</t>
  </si>
  <si>
    <t>RED BAND</t>
  </si>
  <si>
    <t>SUIKERWERK SINGLES</t>
  </si>
  <si>
    <t>SKITTLES CRAZY SOURS</t>
  </si>
  <si>
    <t>SKITTLES</t>
  </si>
  <si>
    <t>16DS</t>
  </si>
  <si>
    <t>VAN MELLE MENTOS FRUIT</t>
  </si>
  <si>
    <t>MENTOS</t>
  </si>
  <si>
    <t>40RL</t>
  </si>
  <si>
    <t>38GR</t>
  </si>
  <si>
    <t>TIC TAC ORANGE T1</t>
  </si>
  <si>
    <t>TIC TAC</t>
  </si>
  <si>
    <t>36DS</t>
  </si>
  <si>
    <t>THEE</t>
  </si>
  <si>
    <t>PICKWICK THEEZAKJES GR.ORIG. LEMON 100ST</t>
  </si>
  <si>
    <t>PICKWICK</t>
  </si>
  <si>
    <t>1PK</t>
  </si>
  <si>
    <t>200GR</t>
  </si>
  <si>
    <t>PICKWICK THEEZAKJES ROOIBOS     100X1,5G</t>
  </si>
  <si>
    <t>150GR</t>
  </si>
  <si>
    <t>PICKWICK PROFESSIONAL GREEN TEA LEMON FT</t>
  </si>
  <si>
    <t>PICKWICK STERRENMUNT TFOC</t>
  </si>
  <si>
    <t>PICKWICK PROFESSIONAL ROOIBOS FT</t>
  </si>
  <si>
    <t>112,5GR</t>
  </si>
  <si>
    <t>PICKWICK THEEZAKJES ENGELS ENV.   100X2G</t>
  </si>
  <si>
    <t>PICKWICK THEEZAKJES BOSVRUCHTEN</t>
  </si>
  <si>
    <t>PICKWICK PROFESSIONAL STERRENMUNT</t>
  </si>
  <si>
    <t>VLEESCONSERVEN</t>
  </si>
  <si>
    <t>GOUDEN BANIER FRANKFURTERS 50X40G</t>
  </si>
  <si>
    <t>GOUDEN BANIER</t>
  </si>
  <si>
    <t>2KG</t>
  </si>
  <si>
    <t>WATERS</t>
  </si>
  <si>
    <t>CHAUDFONTAINE STILL PET</t>
  </si>
  <si>
    <t>CHAUDFONTAINE</t>
  </si>
  <si>
    <t>SPA REINE PET</t>
  </si>
  <si>
    <t>SPA</t>
  </si>
  <si>
    <t>DALPHIN WATER KOOLZUURVRIJ</t>
  </si>
  <si>
    <t>DALPHIN</t>
  </si>
  <si>
    <t>2MP</t>
  </si>
  <si>
    <t>4,5LT</t>
  </si>
  <si>
    <t>CRYSTAL CLEAR PEACH PET</t>
  </si>
  <si>
    <t>CRYSTAL CLEAR</t>
  </si>
  <si>
    <t>SOURCY BLAUW KOOLZUURVRIJ</t>
  </si>
  <si>
    <t>WIJNEN</t>
  </si>
  <si>
    <t>FEESTBUBBELS APPEL</t>
  </si>
  <si>
    <t>TSJAKKA</t>
  </si>
  <si>
    <t>1FL</t>
  </si>
  <si>
    <t>75CL</t>
  </si>
  <si>
    <t>Totaal  assortiment</t>
  </si>
  <si>
    <t>DIEPVRIES</t>
  </si>
  <si>
    <t>BAKE OFF DIEPVRIES</t>
  </si>
  <si>
    <t>TRES BONNE TARWEBOL GESNEDEN</t>
  </si>
  <si>
    <t>TRES BONNE</t>
  </si>
  <si>
    <t>1,2KG</t>
  </si>
  <si>
    <t>TRES BONNE MINI BAGUETTE TARWE</t>
  </si>
  <si>
    <t>60ST</t>
  </si>
  <si>
    <t>110GR</t>
  </si>
  <si>
    <t>TRES BONNE PETIT PAIN BRUIN</t>
  </si>
  <si>
    <t>80ST</t>
  </si>
  <si>
    <t>TRES BONNE RB CROISSANT VOORGEBAK. 64ST</t>
  </si>
  <si>
    <t>3,33KG</t>
  </si>
  <si>
    <t>MOLCO PYRAMIDE WALDKORN</t>
  </si>
  <si>
    <t>MOLCO</t>
  </si>
  <si>
    <t>35ST</t>
  </si>
  <si>
    <t>TRES BONNE PISTOLET WIT</t>
  </si>
  <si>
    <t>100ST</t>
  </si>
  <si>
    <t>TRES BONNE PUNTBROODJE WIT GESN. 24 ST</t>
  </si>
  <si>
    <t>TRES BONNE KADET WIT GESNEDEN 24 STUKS</t>
  </si>
  <si>
    <t>TRES BONNE PETIT PAIN MEERGRANEN</t>
  </si>
  <si>
    <t>TRES BONNE STOKBROOD TARWE</t>
  </si>
  <si>
    <t>20ST</t>
  </si>
  <si>
    <t>440GR</t>
  </si>
  <si>
    <t>TRES BONNE KORNBOL</t>
  </si>
  <si>
    <t>TRES BONNE BOERENVOLKORENBROOD</t>
  </si>
  <si>
    <t>TRES BONNE ITALIAANSE BOL</t>
  </si>
  <si>
    <t>40ST</t>
  </si>
  <si>
    <t>TRIANGEL MEERGRANEN  80 STUKS</t>
  </si>
  <si>
    <t>UNBRANDED</t>
  </si>
  <si>
    <t>6,4KG</t>
  </si>
  <si>
    <t>NINA PITA VOLKOREN MEDIUM</t>
  </si>
  <si>
    <t>NINA BAKERY</t>
  </si>
  <si>
    <t>480GR</t>
  </si>
  <si>
    <t>NINA BAKERY PITA BROOD 14CM 6X80G</t>
  </si>
  <si>
    <t>BROODPRODUCTEN DIEPVRIES</t>
  </si>
  <si>
    <t>PANESCO PANINI PRE-GRILLED PRE-SLIC.55ST</t>
  </si>
  <si>
    <t>PANESCO</t>
  </si>
  <si>
    <t>6,1KG</t>
  </si>
  <si>
    <t>FRIKANDELBROODJE BL1*  30STUKS</t>
  </si>
  <si>
    <t>WOUTER DE GRAAF</t>
  </si>
  <si>
    <t>5,25KG</t>
  </si>
  <si>
    <t>BANQUET D'OR BRABANTS WORSTENBROODJE 80G</t>
  </si>
  <si>
    <t>BANQUET D'OR</t>
  </si>
  <si>
    <t>3,36KG</t>
  </si>
  <si>
    <t>KAMSTRA CASINO TARWE GESNEDEN</t>
  </si>
  <si>
    <t>KAMSTRA</t>
  </si>
  <si>
    <t>4ST</t>
  </si>
  <si>
    <t>800GR</t>
  </si>
  <si>
    <t>BOUL 7527 CROISSANT RMB RECHT 55GR X72</t>
  </si>
  <si>
    <t>3,96KG</t>
  </si>
  <si>
    <t>SAUCIJZENBROODJE HALAL</t>
  </si>
  <si>
    <t>PRUVE</t>
  </si>
  <si>
    <t>4,6KG</t>
  </si>
  <si>
    <t>PRUVE KAASBROODJE</t>
  </si>
  <si>
    <t>105GR</t>
  </si>
  <si>
    <t>MOLCO PANINI GEGRILD 50ST</t>
  </si>
  <si>
    <t>6,25KG</t>
  </si>
  <si>
    <t>KAASBR.BLADERDEEG B-OFF 30X130G</t>
  </si>
  <si>
    <t>3,9KG</t>
  </si>
  <si>
    <t>PRUVE BEEMSTERKAAS BROODJE</t>
  </si>
  <si>
    <t>64ST</t>
  </si>
  <si>
    <t>130GR</t>
  </si>
  <si>
    <t>KAMSTRA CASINO WIT GESNEDEN</t>
  </si>
  <si>
    <t>DELIFRANCE MEERGRANEN PISTOLET</t>
  </si>
  <si>
    <t>DELIFRANCE</t>
  </si>
  <si>
    <t>DELIFRANCE PISTOLETS WIT</t>
  </si>
  <si>
    <t>MOLCO SAUCIJZENBROODJE DE LUXE 32X115G</t>
  </si>
  <si>
    <t>3,68KG</t>
  </si>
  <si>
    <t>KAMSTRA KADETJES GESNEDEN TARWE, 32 ST</t>
  </si>
  <si>
    <t>1,6KG</t>
  </si>
  <si>
    <t>KAMSTRA KADETJES GESNEDEN WIT 32 STUKS</t>
  </si>
  <si>
    <t>1,57KG</t>
  </si>
  <si>
    <t>MOLCO CARRE WALDKORN 30ST</t>
  </si>
  <si>
    <t>3KG</t>
  </si>
  <si>
    <t>KAASBROODJE GEBAKKEN    30X87G</t>
  </si>
  <si>
    <t>2,62KG</t>
  </si>
  <si>
    <t>ROOMBOTER GEVULDE KOEK 48X95G</t>
  </si>
  <si>
    <t>GEBAK EN PATISSERIE DIEPVRIES</t>
  </si>
  <si>
    <t>MNDV MACARONS ASSORTI</t>
  </si>
  <si>
    <t>MAISON NIELS DE VEYE</t>
  </si>
  <si>
    <t>PARTOUT PETIT FOUR CLASSIC 25ST</t>
  </si>
  <si>
    <t>PARTOUT</t>
  </si>
  <si>
    <t>1,13KG</t>
  </si>
  <si>
    <t>PARTOUT MINI KASTEEL</t>
  </si>
  <si>
    <t>850GR</t>
  </si>
  <si>
    <t>GOUTIER CAKE NATUREL GESNEDEN</t>
  </si>
  <si>
    <t>GOUTIER</t>
  </si>
  <si>
    <t>GROEN&amp;FRUIT DIEPVR. FOODSERVIC</t>
  </si>
  <si>
    <t>FRUITLIFE FRAMBOOS GRUIS</t>
  </si>
  <si>
    <t>FRUITLIFE</t>
  </si>
  <si>
    <t>HORECA DIEPVRIES</t>
  </si>
  <si>
    <t>TOPKING TOSTI 35 EXTRA 24ST</t>
  </si>
  <si>
    <t>TOPKING</t>
  </si>
  <si>
    <t>2,04KG</t>
  </si>
  <si>
    <t>VAN OERS KIPBURGER OVEN GR.MERE 30X100G</t>
  </si>
  <si>
    <t>VAN OERS</t>
  </si>
  <si>
    <t>KERN WORSTENBROODJES 30ST</t>
  </si>
  <si>
    <t>KERN</t>
  </si>
  <si>
    <t>2,1KG</t>
  </si>
  <si>
    <t>KERN VOORGEBAKKEN HAMBURGERS 30ST</t>
  </si>
  <si>
    <t>ENKCO KIPBURGER A LA MINUTE 24X80G</t>
  </si>
  <si>
    <t>ENKCO</t>
  </si>
  <si>
    <t>1,92KG</t>
  </si>
  <si>
    <t>KERN BRAB.BAKKERSWORSTENBROOD  3X6STX90G</t>
  </si>
  <si>
    <t>1,62KG</t>
  </si>
  <si>
    <t>MORA KIPKORN 36ST</t>
  </si>
  <si>
    <t>MORA</t>
  </si>
  <si>
    <t>2,88KG</t>
  </si>
  <si>
    <t>MEKKAFOOD DONER KEBAB</t>
  </si>
  <si>
    <t>MEKKAFOOD</t>
  </si>
  <si>
    <t>AD VAN GELOVEN BOURGOND.KROKET OVEN 20S</t>
  </si>
  <si>
    <t>DE BOURGONDIËR</t>
  </si>
  <si>
    <t>KERN FRANKFURTER KNAKWORST 50ST</t>
  </si>
  <si>
    <t>KERN RUNDVLEESGEHAKTBAL K&amp;KL 20ST</t>
  </si>
  <si>
    <t>2,6KG</t>
  </si>
  <si>
    <t>VAN OSCH HAMBURGER RUNDVLEES</t>
  </si>
  <si>
    <t>VAN OSCH</t>
  </si>
  <si>
    <t>ENKCO KIPREEPJES A LA MINUTE ROASTED</t>
  </si>
  <si>
    <t>4KG</t>
  </si>
  <si>
    <t>MORA VIANDEL 27ST</t>
  </si>
  <si>
    <t>2,7KG</t>
  </si>
  <si>
    <t>ENKCO RUNDVLEES HAMBURGER</t>
  </si>
  <si>
    <t>KERN RUNDVLEES WORSTENBOORD</t>
  </si>
  <si>
    <t>1,44KG</t>
  </si>
  <si>
    <t>TOPKING TOSTI WALDKORN 24X108G</t>
  </si>
  <si>
    <t>2,59KG</t>
  </si>
  <si>
    <t>KERN FRIKANDELLEN NORMAAL</t>
  </si>
  <si>
    <t>3,4KG</t>
  </si>
  <si>
    <t>BECKERS TRAD WORSTENBROODJES 15X2ST</t>
  </si>
  <si>
    <t>BECKERS</t>
  </si>
  <si>
    <t>AD VAN GELOVEN OVENKROKET 20% VL.24X70G</t>
  </si>
  <si>
    <t>AD VAN GELOVEN</t>
  </si>
  <si>
    <t>1,68KG</t>
  </si>
  <si>
    <t>ENKCO KIPFILET GEBRADEN ALA MINUTE 30ST</t>
  </si>
  <si>
    <t>2,4KG</t>
  </si>
  <si>
    <t>ELITE BRAADWORST FIJN</t>
  </si>
  <si>
    <t>ELITE.</t>
  </si>
  <si>
    <t>THANH VIETNAMESE LOEMPIA GROENTEN</t>
  </si>
  <si>
    <t>THANH LONG</t>
  </si>
  <si>
    <t>KERN KROKET 20% RUNDVLEES 32X70G</t>
  </si>
  <si>
    <t>2,24KG</t>
  </si>
  <si>
    <t>ENKCO KIPSHOARMAREEPJES A LA MINUTE</t>
  </si>
  <si>
    <t>BECKERS HAMBURGERS 30ST</t>
  </si>
  <si>
    <t>MEKKAFOOD HALAL FRIKANDEL</t>
  </si>
  <si>
    <t>KERN FRANKFURTER KNAKWORST</t>
  </si>
  <si>
    <t>KERN DE BETERE KIP KIPSATE GEGAARD</t>
  </si>
  <si>
    <t>2,25KG</t>
  </si>
  <si>
    <t>IJS EN PUDDING</t>
  </si>
  <si>
    <t>OLA RAKET</t>
  </si>
  <si>
    <t>OLA</t>
  </si>
  <si>
    <t>54ST</t>
  </si>
  <si>
    <t>55ML</t>
  </si>
  <si>
    <t>OLA RAKET 12X55ML</t>
  </si>
  <si>
    <t>660ML</t>
  </si>
  <si>
    <t>CORNETTO CLASSICO VANILLE 125ML</t>
  </si>
  <si>
    <t>125ML</t>
  </si>
  <si>
    <t>SANISSIMO FRUIT FIESTA</t>
  </si>
  <si>
    <t>SANISSIMO</t>
  </si>
  <si>
    <t>70ML</t>
  </si>
  <si>
    <t>OLA KNETTER RAKET         55ML</t>
  </si>
  <si>
    <t>SANISSIMO TITAN</t>
  </si>
  <si>
    <t>45ST</t>
  </si>
  <si>
    <t>MAALTIJD,SOEP,PASTA DIEPVRIES</t>
  </si>
  <si>
    <t>PAN PANINIE PANINI HAM/K PESTO 165G</t>
  </si>
  <si>
    <t>PAN PANINI</t>
  </si>
  <si>
    <t>HELDENS FILET AMERICAIN</t>
  </si>
  <si>
    <t>HELDENS</t>
  </si>
  <si>
    <t>1BK</t>
  </si>
  <si>
    <t>KOOPMANS BLADERDEEG</t>
  </si>
  <si>
    <t>KOOPMANS</t>
  </si>
  <si>
    <t>450GR</t>
  </si>
  <si>
    <t>VELDT POFFERTJES</t>
  </si>
  <si>
    <t>VELDT</t>
  </si>
  <si>
    <t>3,7KG</t>
  </si>
  <si>
    <t>KOOPMANS ROOMBOTER BLADERDEEG</t>
  </si>
  <si>
    <t>ERWTSOEP-WORST 1 LT DV</t>
  </si>
  <si>
    <t>DINNERLAND</t>
  </si>
  <si>
    <t>MINISNACKS BORRELHAPJES</t>
  </si>
  <si>
    <t>LEKKERNIJEN MINI SNACK MIX 96ST</t>
  </si>
  <si>
    <t>LEKKERNIJEN</t>
  </si>
  <si>
    <t>1,86KG</t>
  </si>
  <si>
    <t>MOLCO PETITS CROLINES ASSORTI, 90 ST</t>
  </si>
  <si>
    <t>1,98KG</t>
  </si>
  <si>
    <t>BUITENHUIS MINI MEGAMIX, 8X12 SOORTEN</t>
  </si>
  <si>
    <t>BUITENHUIS</t>
  </si>
  <si>
    <t>VAN DOBBEN AMST BORRELGARNITUUR, 60 ST</t>
  </si>
  <si>
    <t>VAN DOBBEN</t>
  </si>
  <si>
    <t>ELITE MINI SNACK XL 64X30G</t>
  </si>
  <si>
    <t>PIZZA DIEPVRIES</t>
  </si>
  <si>
    <t>MOLCO MINI PIZZA MARGHERITA</t>
  </si>
  <si>
    <t>175GR</t>
  </si>
  <si>
    <t>MOLCO MINI PIZZA SALAMI 24ST</t>
  </si>
  <si>
    <t>4,44KG</t>
  </si>
  <si>
    <t>POELIER DIEPVRIES CONC</t>
  </si>
  <si>
    <t>KIP BURGERS CRUNCHY 24X100G</t>
  </si>
  <si>
    <t>RUIG</t>
  </si>
  <si>
    <t>KIP SCHNITZEL KROKANT 24X100G</t>
  </si>
  <si>
    <t>HERTEN CARPACCIO GESN.10X80G</t>
  </si>
  <si>
    <t>400GR</t>
  </si>
  <si>
    <t>RETAILSNACKS DIEPVRIES</t>
  </si>
  <si>
    <t>MORA RUNDVLEESKROKETTEN OVEN 4 STUKS</t>
  </si>
  <si>
    <t>8DS</t>
  </si>
  <si>
    <t>320GR</t>
  </si>
  <si>
    <t>VIS DIEPVRIES</t>
  </si>
  <si>
    <t>RODE TONIJN STEAKS</t>
  </si>
  <si>
    <t>VLEES DIEPVRIES</t>
  </si>
  <si>
    <t>KALDENBERG CARPACCIO 5X36G</t>
  </si>
  <si>
    <t>KALDENBERG</t>
  </si>
  <si>
    <t>180GR</t>
  </si>
  <si>
    <t>KALDENBERG SOEPBALLEN KANT &amp; KLAAR</t>
  </si>
  <si>
    <t>KALDENBERG RUNDER CARPACCIO 10X80G</t>
  </si>
  <si>
    <t>NONFOOD</t>
  </si>
  <si>
    <t>AFVALZAKKEN</t>
  </si>
  <si>
    <t>KOMO HUISVUILZAKKEN 50L 60X80 LDPE 50MY</t>
  </si>
  <si>
    <t>KOMO</t>
  </si>
  <si>
    <t>15RL</t>
  </si>
  <si>
    <t>AFWAS- &amp; VAATMIDDELEN</t>
  </si>
  <si>
    <t>SUN TABS PROF. ALL IN 1</t>
  </si>
  <si>
    <t>SUN</t>
  </si>
  <si>
    <t>200ST</t>
  </si>
  <si>
    <t>BEDRIJFSKLEDING</t>
  </si>
  <si>
    <t>LA CUCINA OVENWANT PROFI LANG</t>
  </si>
  <si>
    <t>CUCINA ANTICA</t>
  </si>
  <si>
    <t>1LS</t>
  </si>
  <si>
    <t>1ST</t>
  </si>
  <si>
    <t>ELEKTRO KEUKENMACHINES</t>
  </si>
  <si>
    <t>KENWOOD KEUKENMACHINE KVC3110S</t>
  </si>
  <si>
    <t>KENWOOD</t>
  </si>
  <si>
    <t>GROOTKEUKEN KOELING VRIESAPP.</t>
  </si>
  <si>
    <t>CATERTECH HORECA VRIESKAST RVS GS711ES</t>
  </si>
  <si>
    <t>CATERTECH</t>
  </si>
  <si>
    <t>CATERTECH HORECA KOELKAST WIT CT601</t>
  </si>
  <si>
    <t>HORECA-APPARATUUR</t>
  </si>
  <si>
    <t>HENKELMAN VACUMEERAPPARAAT MINIJUMBO DIG</t>
  </si>
  <si>
    <t>HENKELMAN</t>
  </si>
  <si>
    <t>KEUKENGEREEDSCHAPPEN</t>
  </si>
  <si>
    <t>ESCALI WEEGSCHAAL M136</t>
  </si>
  <si>
    <t>ESCALI</t>
  </si>
  <si>
    <t>KEUKENTEXTIEL</t>
  </si>
  <si>
    <t>SLIMLINE THEEDOEK BLOK 65X65 ZWART</t>
  </si>
  <si>
    <t>SLIMLINE</t>
  </si>
  <si>
    <t>KINDERSTUKSARTIKELEN</t>
  </si>
  <si>
    <t>CHUPA CHUPS BEST OF TIN  150ST</t>
  </si>
  <si>
    <t>CHUPA CHUPS</t>
  </si>
  <si>
    <t>KOFFIE- EN ESPRESSOMACHINES</t>
  </si>
  <si>
    <t>PERCOLATOR 13 L ZWART CONCEPT LINE</t>
  </si>
  <si>
    <t>HENDI</t>
  </si>
  <si>
    <t>DELONGHI DINAMICA ECAM350.15B</t>
  </si>
  <si>
    <t>DELONGHI</t>
  </si>
  <si>
    <t>PANNEN</t>
  </si>
  <si>
    <t>TGFF GASTRO BASIC+ AA WOKPAN 28CM</t>
  </si>
  <si>
    <t>THE GOOD FOOD FACTORY</t>
  </si>
  <si>
    <t>SKOTTSBERG GRILLPAN 28CM VIERKANT</t>
  </si>
  <si>
    <t>SKOTTSBERG</t>
  </si>
  <si>
    <t>PAPIEREN-TAFELBENODIGDHEDEN</t>
  </si>
  <si>
    <t>TAKE DIS SERVET 2-LGS 33X33CM WIT</t>
  </si>
  <si>
    <t>TAKE DIS</t>
  </si>
  <si>
    <t>250ST</t>
  </si>
  <si>
    <t>SCHOONMAAKARTIKELEN</t>
  </si>
  <si>
    <t>FEL.HANDSCHOEN.NITRIL.ZWART M</t>
  </si>
  <si>
    <t>FELICIA</t>
  </si>
  <si>
    <t>SERVIEZEN</t>
  </si>
  <si>
    <t>COSY&amp;TRENDY OVENSCHAAL WIT 24X15,4CM</t>
  </si>
  <si>
    <t>COSY&amp;TRENDY</t>
  </si>
  <si>
    <t>SOEPBENODIGDHEDEN</t>
  </si>
  <si>
    <t>KNORR RUNDVLEES</t>
  </si>
  <si>
    <t>GOUDEN BANIER SOEPBALLETJES</t>
  </si>
  <si>
    <t>830GR</t>
  </si>
  <si>
    <t>TOILET- &amp; KEUKENPAPIER</t>
  </si>
  <si>
    <t>PROPIA POETSPAPIER MIDI 1-LGS 280MTR</t>
  </si>
  <si>
    <t>PROPIA</t>
  </si>
  <si>
    <t>2RL</t>
  </si>
  <si>
    <t>PROPIA POETSPAPIER MINI 1-LGS 120MTR</t>
  </si>
  <si>
    <t>3RL</t>
  </si>
  <si>
    <t>TORK POETSPAPIER REFLEX MINIROL 1L 120M</t>
  </si>
  <si>
    <t>TORK</t>
  </si>
  <si>
    <t>12RL</t>
  </si>
  <si>
    <t>TORK M4 REFLEX WIPING PAPER  PLUS</t>
  </si>
  <si>
    <t>6RL</t>
  </si>
  <si>
    <t>VERPAKKINGSMAT./DISPOS. GROOTV</t>
  </si>
  <si>
    <t>TAKE DIS BEKER KARTON SCOTTY  180CC</t>
  </si>
  <si>
    <t>DOUWE EGBERTS KARTONNEN BEKERS 18CL</t>
  </si>
  <si>
    <t>20RL</t>
  </si>
  <si>
    <t>TAKE DIS CHAMPAGNEGLAS TRP. 75CC</t>
  </si>
  <si>
    <t>1KP</t>
  </si>
  <si>
    <t>10ST</t>
  </si>
  <si>
    <t>TAKE DIS KOFFIE BEKER 180ML</t>
  </si>
  <si>
    <t>T.D.ROERSTAAF HOUT 110MM 500ST</t>
  </si>
  <si>
    <t>500ST</t>
  </si>
  <si>
    <t>TAKE DIS HOUTEN LEPEL 160MM</t>
  </si>
  <si>
    <t>T.D.ROERSTAAF HOUT 140MM 500ST</t>
  </si>
  <si>
    <t>TAKE DIS CHAMPAGNEGLAS TRP. 100CC</t>
  </si>
  <si>
    <t>TAKE DIS KARTON SCHAAL GEVOERD 10X16</t>
  </si>
  <si>
    <t>2K</t>
  </si>
  <si>
    <t>DOUWE EGBERTS KARTONNEN BEKERS 25CL</t>
  </si>
  <si>
    <t>TAKE DIS PUNTZAK K21 KRANT 1050ST</t>
  </si>
  <si>
    <t>TAKE DIS KOFFIE BEKER 225ML</t>
  </si>
  <si>
    <t>TAKE DIS DRINKBEKER 180CC</t>
  </si>
  <si>
    <t>3K</t>
  </si>
  <si>
    <t>TAKE DIS AUTOMAATBEKERS WIT 180CC</t>
  </si>
  <si>
    <t>TAKE DIS ALUMINIUMFOLIE 30CM, 14MY</t>
  </si>
  <si>
    <t>250MT</t>
  </si>
  <si>
    <t>PAARDE BEKER I'M HOT KARTON 180ML</t>
  </si>
  <si>
    <t>PAARDEKOP</t>
  </si>
  <si>
    <t>TAKE DIS CLEVERBAGS THERMO 21,5X13CM</t>
  </si>
  <si>
    <t>TAKE DIS KARTONNEN BORD 23CM ROND</t>
  </si>
  <si>
    <t>T.D. BORD SUIKERRIET ROND 18CM 50ST</t>
  </si>
  <si>
    <t>WASMIDDELEN</t>
  </si>
  <si>
    <t>OMO PROF. COLOR   8,4 KG</t>
  </si>
  <si>
    <t>OMO PROF</t>
  </si>
  <si>
    <t>8,4KG</t>
  </si>
  <si>
    <t>ARIEL PGP PROFESSIONAL PODS COLOR</t>
  </si>
  <si>
    <t>ARIEL PGP</t>
  </si>
  <si>
    <t>105ST</t>
  </si>
  <si>
    <t>WICHTGOED</t>
  </si>
  <si>
    <t>WILHELMINA PEPERMUNT VEGAN</t>
  </si>
  <si>
    <t>WILHELMINA</t>
  </si>
  <si>
    <t>950GR</t>
  </si>
  <si>
    <t>VERS</t>
  </si>
  <si>
    <t>BOTER</t>
  </si>
  <si>
    <t>BOTERGOUD ROOMBOTER ONGEZOUTEN</t>
  </si>
  <si>
    <t>CAMPINA</t>
  </si>
  <si>
    <t>16PK</t>
  </si>
  <si>
    <t>BOTERGOUD ROOMBOTER GEZOUTEN</t>
  </si>
  <si>
    <t>EIEREN VERS</t>
  </si>
  <si>
    <t>DE ROOIE HEN SCHARRELEIEREN BRUIN M 90ST</t>
  </si>
  <si>
    <t>DE ROOIE HEN</t>
  </si>
  <si>
    <t>90ST</t>
  </si>
  <si>
    <t>FRUIT ONBEWERKT</t>
  </si>
  <si>
    <t>BANAAN CHIQUITA RFA</t>
  </si>
  <si>
    <t>CHIQUITA</t>
  </si>
  <si>
    <t>MANDARIJN MINI KISTJE</t>
  </si>
  <si>
    <t>1KS</t>
  </si>
  <si>
    <t>2,3KG</t>
  </si>
  <si>
    <t>PEREN 65/70 14ST</t>
  </si>
  <si>
    <t>MANDARIJN NET</t>
  </si>
  <si>
    <t>APPEL PINK LADY 73/80</t>
  </si>
  <si>
    <t>PINK LADY</t>
  </si>
  <si>
    <t>1SL</t>
  </si>
  <si>
    <t>KIWI</t>
  </si>
  <si>
    <t>ZESPRI</t>
  </si>
  <si>
    <t>APPEL GEMENGD</t>
  </si>
  <si>
    <t>OERFRUIT</t>
  </si>
  <si>
    <t>GROENTEN BEWERKT</t>
  </si>
  <si>
    <t>SNIJ IJSBERGSLA FIJN</t>
  </si>
  <si>
    <t>SNIJ TOMAAT PLAK</t>
  </si>
  <si>
    <t>GROENTEN ONBEWERKT</t>
  </si>
  <si>
    <t>KOMKOMMER 40+</t>
  </si>
  <si>
    <t>375GR</t>
  </si>
  <si>
    <t>TOMAAT ROND</t>
  </si>
  <si>
    <t>1KT</t>
  </si>
  <si>
    <t>SLA BABYLEAF RUCOLA</t>
  </si>
  <si>
    <t>SLA IJSBERG</t>
  </si>
  <si>
    <t>KAAS BUITENLAND VERPAKT</t>
  </si>
  <si>
    <t>ZUGER GERASPTE MOZZARELLA</t>
  </si>
  <si>
    <t>ZUGER</t>
  </si>
  <si>
    <t>ZUGER MOZZARELLA PLAKKEN VERS</t>
  </si>
  <si>
    <t>ZUEGER</t>
  </si>
  <si>
    <t>KAAS HOLLAND VERS VOORVERPAKT</t>
  </si>
  <si>
    <t>KAAS KAMPIOEN J BEL GESNEDEN 90 PLAKS</t>
  </si>
  <si>
    <t>KAAS KAMPIOEN</t>
  </si>
  <si>
    <t>1,5KG</t>
  </si>
  <si>
    <t>DE GOUDSCHE WAEGH GESNEDEN J.BEL 50X20G</t>
  </si>
  <si>
    <t>DE GOUDSCHE WAEGH</t>
  </si>
  <si>
    <t>HEKS'N KAAS</t>
  </si>
  <si>
    <t>HEKS'NKAAS</t>
  </si>
  <si>
    <t>LEBO ROOMKAAS BIESLOOK 500G</t>
  </si>
  <si>
    <t>LEBO</t>
  </si>
  <si>
    <t>DE GOUDSCHE WAEGH GESNEDEN 30+ BELEGEN</t>
  </si>
  <si>
    <t>KAAS KAMPIOEN GESNEDEN JONG 50 PLAKKEN</t>
  </si>
  <si>
    <t>BONCHEESE ROOMKAAS BIESLOOK</t>
  </si>
  <si>
    <t>BONCHEESE</t>
  </si>
  <si>
    <t>1,25KG</t>
  </si>
  <si>
    <t>DE GOUDSCHE WAEGH GESNEDEN JONG 50X20G</t>
  </si>
  <si>
    <t>MELKPRODUKTEN DAGVERS</t>
  </si>
  <si>
    <t>CAMPINA HALFVOLLE MELK</t>
  </si>
  <si>
    <t>MELKUNIE HALFVOLLE MELK</t>
  </si>
  <si>
    <t>MELKUNIE</t>
  </si>
  <si>
    <t>CAMPINA KARNEMELK</t>
  </si>
  <si>
    <t>MELKUNIE KARNEMELK</t>
  </si>
  <si>
    <t>OPTIMEL DRINK FRAMBOOS</t>
  </si>
  <si>
    <t>OPTIMEL</t>
  </si>
  <si>
    <t>MELKUNIE BREAKER AARDBEI</t>
  </si>
  <si>
    <t>1SZ</t>
  </si>
  <si>
    <t>200ML</t>
  </si>
  <si>
    <t>POELIER GEKOELD CONC</t>
  </si>
  <si>
    <t>PULLED CHICKEN 1KG</t>
  </si>
  <si>
    <t>SALADES</t>
  </si>
  <si>
    <t>BIEZE KIPKERRIESALADE</t>
  </si>
  <si>
    <t>BIEZE</t>
  </si>
  <si>
    <t>VIS GEKOELD</t>
  </si>
  <si>
    <t>SMITVIS ZALMSNIPPERS GEROOKT</t>
  </si>
  <si>
    <t>SMITVIS</t>
  </si>
  <si>
    <t>VLEES VERS CONC</t>
  </si>
  <si>
    <t>HALAL RUNDER GEHAKT</t>
  </si>
  <si>
    <t>RUND GEHAKT</t>
  </si>
  <si>
    <t>VLEESWAREN VERPAKT</t>
  </si>
  <si>
    <t>GOUDEN BANIER KIPFILET BL1*</t>
  </si>
  <si>
    <t>3ZK</t>
  </si>
  <si>
    <t>140GR</t>
  </si>
  <si>
    <t>G.B.BETER LEVEN 1* SCHOUDERHAM ZAV</t>
  </si>
  <si>
    <t>GOUDEN BANIER KIPFILET GEBR.BL1* CA20PL</t>
  </si>
  <si>
    <t>360GR</t>
  </si>
  <si>
    <t>GOUDEN BANIER BL1* TOSTI ACHTERHAM ±26PL</t>
  </si>
  <si>
    <t>GOUDEN BANIER BL1* SCHOUDERHAM ROND 30PL</t>
  </si>
  <si>
    <t>G.B.BL1* TOSTI SCHOUDERHAM    ±26PL</t>
  </si>
  <si>
    <t>VLEESWAREN/KAAS (ELEKTRONISCH)</t>
  </si>
  <si>
    <t>HVB BETER LEVEN 1*GEBRADEN KIPFILET STUK</t>
  </si>
  <si>
    <t>HUIS VAN BELEG</t>
  </si>
  <si>
    <t>ZUIVEL HOUDBAAR</t>
  </si>
  <si>
    <t>FRISTI PAK</t>
  </si>
  <si>
    <t>FRISTI</t>
  </si>
  <si>
    <t>CHOCOMEL VOL -RECAP-</t>
  </si>
  <si>
    <t>CHOCOMEL</t>
  </si>
  <si>
    <t>CHOCOMEL 0% SUIKER 6 PAKJES</t>
  </si>
  <si>
    <t>CHOCOMEL VOL PAK 6X20CL</t>
  </si>
  <si>
    <t>CHOCOMEL HOT</t>
  </si>
  <si>
    <t>4ZD</t>
  </si>
  <si>
    <t>CHOCOMEL HALFVOL -RECAP-</t>
  </si>
  <si>
    <t>12PK</t>
  </si>
  <si>
    <t>Inschrijver dient de blauw gearceerde cellen in te vullen</t>
  </si>
  <si>
    <t>artikelgroep</t>
  </si>
  <si>
    <t>Non food</t>
  </si>
  <si>
    <t>kosten per drop in te vullen door inschrijver</t>
  </si>
  <si>
    <t xml:space="preserve">Locatie </t>
  </si>
  <si>
    <t>Waar afleveren (afleverpunten)</t>
  </si>
  <si>
    <t>adres</t>
  </si>
  <si>
    <t>nr</t>
  </si>
  <si>
    <t>plaats</t>
  </si>
  <si>
    <t>Aantal aflevermomenten per week (fictief)</t>
  </si>
  <si>
    <t>Aantal drops per jaar (42 weken)</t>
  </si>
  <si>
    <t>kosten per drop blijven onafhankelijk van het aantal levermomenten per week hetzelfde</t>
  </si>
  <si>
    <t>opmerkingen</t>
  </si>
  <si>
    <t>per keer</t>
  </si>
  <si>
    <t>Augustinianum (AUG)</t>
  </si>
  <si>
    <t>Dirk Boutslaan</t>
  </si>
  <si>
    <t>Eindhoven</t>
  </si>
  <si>
    <t>Bonhoeffer College (BHC)</t>
  </si>
  <si>
    <t>Centraal</t>
  </si>
  <si>
    <t>Vlierstraat</t>
  </si>
  <si>
    <t>Enschede</t>
  </si>
  <si>
    <t>Bruggertstraat</t>
  </si>
  <si>
    <t>Geessinkweg</t>
  </si>
  <si>
    <t>Waalslaan</t>
  </si>
  <si>
    <t>van der Waalslaan</t>
  </si>
  <si>
    <t>Vlierstraat PRO</t>
  </si>
  <si>
    <t>Bruggertstraat Dependance</t>
  </si>
  <si>
    <t>Adriaan v/d Veldestraat</t>
  </si>
  <si>
    <t>Vlierstraat Expertisecentrum</t>
  </si>
  <si>
    <t>Wethouder Beverstraat</t>
  </si>
  <si>
    <t>Canisius (SGC)</t>
  </si>
  <si>
    <t>SGC Almelo</t>
  </si>
  <si>
    <t>Slot</t>
  </si>
  <si>
    <t>Almelo</t>
  </si>
  <si>
    <t>SGC Tubbergen</t>
  </si>
  <si>
    <t>Huyerenseweg</t>
  </si>
  <si>
    <t>Tubbergen</t>
  </si>
  <si>
    <t>Carmelcollege Emmen (CCE)</t>
  </si>
  <si>
    <t>Emmen</t>
  </si>
  <si>
    <t>Wendeling</t>
  </si>
  <si>
    <t>Meerdijk</t>
  </si>
  <si>
    <t>Stadionplein</t>
  </si>
  <si>
    <t>Carmel College Gouda (CCG)</t>
  </si>
  <si>
    <t>De Meander</t>
  </si>
  <si>
    <t>Groen van Prinsterersingel</t>
  </si>
  <si>
    <t>Gouda</t>
  </si>
  <si>
    <t>De Meander ISK</t>
  </si>
  <si>
    <t>De Aakwerf</t>
  </si>
  <si>
    <t>Antoniuscollege</t>
  </si>
  <si>
    <t>John Mottstraat</t>
  </si>
  <si>
    <t>2 t/m 4</t>
  </si>
  <si>
    <t>Carmel College Salland (CCS)</t>
  </si>
  <si>
    <t>Floris Radewijnsstraat</t>
  </si>
  <si>
    <t>Raalte</t>
  </si>
  <si>
    <t>VMBO/PRO [afleveradres]</t>
  </si>
  <si>
    <t>Zwolsestraat</t>
  </si>
  <si>
    <t>57 </t>
  </si>
  <si>
    <t>HAVO/VWO</t>
  </si>
  <si>
    <t>Hofstedelaan</t>
  </si>
  <si>
    <t>VMBO, PRO en centrale dienst</t>
  </si>
  <si>
    <t>Etty Hillesum Lyceum (EHL)</t>
  </si>
  <si>
    <t>Centrale directie*</t>
  </si>
  <si>
    <t>Laan van Borgele</t>
  </si>
  <si>
    <t>Deventer</t>
  </si>
  <si>
    <t>De Boerhaave</t>
  </si>
  <si>
    <t>Herman Boerhaavelaan</t>
  </si>
  <si>
    <t>Het Vlier</t>
  </si>
  <si>
    <t>De Marke Zuid*</t>
  </si>
  <si>
    <t>Ludgerstraat</t>
  </si>
  <si>
    <t>Het Stormink</t>
  </si>
  <si>
    <t>Storminkstraat</t>
  </si>
  <si>
    <t>Arkelstein</t>
  </si>
  <si>
    <t>De Marke Noord*</t>
  </si>
  <si>
    <t>Lebuïnuslaan</t>
  </si>
  <si>
    <t>Hooghuis Lyceum (HHL)</t>
  </si>
  <si>
    <t>Nelson Mandelaboulevard</t>
  </si>
  <si>
    <t>Oss</t>
  </si>
  <si>
    <t>Stadion</t>
  </si>
  <si>
    <t>Mondriaanlaan</t>
  </si>
  <si>
    <t>Titus Brandsmalyceum</t>
  </si>
  <si>
    <t>Molenstraat</t>
  </si>
  <si>
    <t>De Singel</t>
  </si>
  <si>
    <t>Euterpehof</t>
  </si>
  <si>
    <t>West</t>
  </si>
  <si>
    <t>Verdistraat</t>
  </si>
  <si>
    <t>Zuid</t>
  </si>
  <si>
    <t>De Ruivert</t>
  </si>
  <si>
    <t>Mondriaan College</t>
  </si>
  <si>
    <t>Heesch</t>
  </si>
  <si>
    <t>Schoonstraat</t>
  </si>
  <si>
    <t>Maartenscollege Haren (MCH)</t>
  </si>
  <si>
    <t>MCH</t>
  </si>
  <si>
    <t>Hemmenlaan</t>
  </si>
  <si>
    <t>Haren</t>
  </si>
  <si>
    <t>Sg. Marianum (SGM)</t>
  </si>
  <si>
    <t>Groenlo</t>
  </si>
  <si>
    <t>Deken Hooijmansingel</t>
  </si>
  <si>
    <t>Lichtenvoorde onderbouw</t>
  </si>
  <si>
    <t>Dr. Ariënstraat</t>
  </si>
  <si>
    <t>Lichtenvoorde</t>
  </si>
  <si>
    <t>Lichtenvoorde vmbo</t>
  </si>
  <si>
    <t>Scholengroep Carmel Hengelo (SCH</t>
  </si>
  <si>
    <t>Avila College</t>
  </si>
  <si>
    <t>Deurningerstraat</t>
  </si>
  <si>
    <t>Hengelo</t>
  </si>
  <si>
    <t>Lyceum de Grundel</t>
  </si>
  <si>
    <t>Grundellaan</t>
  </si>
  <si>
    <t>C.T. Stork College</t>
  </si>
  <si>
    <t>Fré Cohenstraat</t>
  </si>
  <si>
    <t>Twickel College - Hengelo</t>
  </si>
  <si>
    <t>Woolderesweg</t>
  </si>
  <si>
    <t>Twickel College - Delden</t>
  </si>
  <si>
    <t>Schoppenstede</t>
  </si>
  <si>
    <t>Delden</t>
  </si>
  <si>
    <t>Twickel College - Borne</t>
  </si>
  <si>
    <t>Welemanstraat</t>
  </si>
  <si>
    <t>Borne</t>
  </si>
  <si>
    <t>Centrale directie</t>
  </si>
  <si>
    <t>Jan Tinbergenstraat</t>
  </si>
  <si>
    <t>Pius X College &amp; Canisius (PICA)</t>
  </si>
  <si>
    <t>Stafbureau**</t>
  </si>
  <si>
    <t>César Franckstraat</t>
  </si>
  <si>
    <t>PXC Aaldrinkshoek</t>
  </si>
  <si>
    <t>PXC Rijssen</t>
  </si>
  <si>
    <t>Graaf Ottostraat</t>
  </si>
  <si>
    <t>Rijssen</t>
  </si>
  <si>
    <t>CAN Almelo</t>
  </si>
  <si>
    <t>CAN Tubbergen</t>
  </si>
  <si>
    <t>Twents Carmel College (TCC)</t>
  </si>
  <si>
    <t>Potskamp</t>
  </si>
  <si>
    <t>Potskampstraat</t>
  </si>
  <si>
    <t>Oldenzaal</t>
  </si>
  <si>
    <t>Lyceumstraat</t>
  </si>
  <si>
    <t>De Thij</t>
  </si>
  <si>
    <t>Thijlaan</t>
  </si>
  <si>
    <t>Losser</t>
  </si>
  <si>
    <t>Oranjestraat</t>
  </si>
  <si>
    <t>Denekamp</t>
  </si>
  <si>
    <t>Praktijkonderwijs</t>
  </si>
  <si>
    <t>Leliestraat</t>
  </si>
  <si>
    <t>Bestuursbureau</t>
  </si>
  <si>
    <t>Drienerparkweg</t>
  </si>
  <si>
    <t>Totaal kosten logistiek</t>
  </si>
  <si>
    <t>Bijkomende kosten</t>
  </si>
  <si>
    <t>aantal</t>
  </si>
  <si>
    <t>Overige kosten die Inschrijver wenst door te belasten</t>
  </si>
  <si>
    <t>per jaar</t>
  </si>
  <si>
    <t>totaal bijkomende kosten</t>
  </si>
  <si>
    <t xml:space="preserve"> </t>
  </si>
  <si>
    <t>Totaalblad</t>
  </si>
  <si>
    <t>Kosten logistiek</t>
  </si>
  <si>
    <t>Totaalbedrag voor gunning</t>
  </si>
  <si>
    <t>Naam Inschrijver</t>
  </si>
  <si>
    <t>Naam ondertekenaar</t>
  </si>
  <si>
    <t>Handtekening</t>
  </si>
  <si>
    <t>Datum</t>
  </si>
  <si>
    <t>hoofdgroep</t>
  </si>
  <si>
    <t xml:space="preserve"> Kortingspercentage op artikelgroep</t>
  </si>
  <si>
    <t>Uw hoofdgroep benaming</t>
  </si>
  <si>
    <t>Weging: 25 punten</t>
  </si>
  <si>
    <t>kosten DKW</t>
  </si>
  <si>
    <t>kosten Diepvries</t>
  </si>
  <si>
    <t>kosten NON Food</t>
  </si>
  <si>
    <t>Kosten Vers</t>
  </si>
  <si>
    <t>vaste korting per artikelgroep</t>
  </si>
  <si>
    <t>Hoofdgroepen</t>
  </si>
  <si>
    <t>Artikelgroepen:</t>
  </si>
  <si>
    <t>Alle artikelen uit een  artikelgroep kennen een bruto-netto prijs door het toepassen van een vaste korting op een artikelgroep.</t>
  </si>
  <si>
    <t>Vast kortingspercentage op bruto prijslijst per artikelgroep</t>
  </si>
  <si>
    <t>droge kruideniers</t>
  </si>
  <si>
    <t>waren</t>
  </si>
  <si>
    <t>artikelen</t>
  </si>
  <si>
    <t>artikelgroepen behorend bij de hoofdgroep</t>
  </si>
  <si>
    <t>Inschrijver dient de aangegeven afnameeenheid en gewicht om te rekenen indien u afwijkende verpakkingen/eenheden van een artikel aanbiedt</t>
  </si>
  <si>
    <t>Opmerking</t>
  </si>
  <si>
    <t>Hier dient de Inschrijver alle bijkomende kosten die nodig zijn, om de opdracht conform Programma van Eisen uit te voeren, op te geven.</t>
  </si>
  <si>
    <t>Overzicht</t>
  </si>
  <si>
    <t>uw artikelgroepen vallend onder de hoofdgroep</t>
  </si>
  <si>
    <t>kortingspercentage per artikelgroep</t>
  </si>
  <si>
    <t>Calculatieblad 5a bij NVI 1</t>
  </si>
  <si>
    <t xml:space="preserve">Hier dient Inschrijver de vaste kosten voor de logistieke afhandeling (drops) op te geven. </t>
  </si>
  <si>
    <t>Totalisatie</t>
  </si>
  <si>
    <t xml:space="preserve">De aantallen zijn gebaseerd op 12 maanden afname. Het betreft ca 60% van de totale afname. </t>
  </si>
  <si>
    <t xml:space="preserve"> Aan de opgegeven aantallen kunnen geen rechten worden ontleend</t>
  </si>
  <si>
    <t>calculatie 5a bij NVI 1</t>
  </si>
  <si>
    <t xml:space="preserve">assortiment en proceskosten </t>
  </si>
  <si>
    <t>De korting geldt voor alle artikelen die binnen een artikelgroep vallen. Deze vaste korting geldt ook voor artikelen die niet benoemd zijn of in de toekomst aan een groep worden toegevoegd.</t>
  </si>
  <si>
    <t>let op: De door de Inschrijver ingevulde vaste kortingspercentages worden per artikelgroep overgenomen in de diverse tabbladen van de vermelde hoofdgroepen (zie formule kolom R).</t>
  </si>
  <si>
    <t>Totalisatie van alle kosten tbv de gunning. Onderdeel Prijs.</t>
  </si>
  <si>
    <t>Er wordt een vast kortingspercentage gevraagd voor een artikelgroep. Er wordt niet gewerkt met een kernassortiment en overig assortiment</t>
  </si>
  <si>
    <t>totaal logistiek per locatie, uw netto prijs incl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</si>
</sst>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</numFmts>
  <fonts count="4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0"/>
      <color rgb="FF00000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Arial"/>
      <family val="2"/>
    </font>
    <font>
      <b/>
      <sz val="14"/>
      <color theme="1"/>
      <name val="Arial"/>
      <family val="2"/>
    </font>
    <font>
      <b/>
      <u/>
      <sz val="11"/>
      <color theme="1"/>
      <name val="Arial"/>
      <family val="2"/>
    </font>
    <font>
      <sz val="11"/>
      <color theme="8" tint="-0.249977111117893"/>
      <name val="Arial"/>
      <family val="2"/>
    </font>
    <font>
      <b/>
      <sz val="10"/>
      <color rgb="FF000000"/>
      <name val="Calibri"/>
      <family val="2"/>
      <scheme val="minor"/>
    </font>
    <font>
      <b/>
      <u/>
      <sz val="10"/>
      <color theme="8" tint="-0.249977111117893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rgb="FF1F497D"/>
      <name val="Calibri"/>
      <family val="2"/>
    </font>
    <font>
      <sz val="10"/>
      <color theme="1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1"/>
      <color theme="0"/>
      <name val="Arial"/>
      <family val="2"/>
    </font>
    <font>
      <sz val="18"/>
      <color rgb="FF000000"/>
      <name val="Calibri"/>
      <family val="2"/>
      <scheme val="minor"/>
    </font>
    <font>
      <i/>
      <sz val="11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43" fontId="1" fillId="0" borderId="0" applyFont="0" applyFill="0" applyBorder="0" applyAlignment="0" applyProtection="0"/>
  </cellStyleXfs>
  <cellXfs count="188">
    <xf numFmtId="0" fontId="0" fillId="0" borderId="0" xfId="0"/>
    <xf numFmtId="0" fontId="5" fillId="0" borderId="0" xfId="0" applyFont="1"/>
    <xf numFmtId="44" fontId="5" fillId="2" borderId="1" xfId="2" applyFont="1" applyFill="1" applyBorder="1"/>
    <xf numFmtId="0" fontId="7" fillId="0" borderId="0" xfId="0" applyFont="1"/>
    <xf numFmtId="44" fontId="0" fillId="0" borderId="0" xfId="0" applyNumberFormat="1"/>
    <xf numFmtId="0" fontId="2" fillId="0" borderId="0" xfId="0" applyFont="1"/>
    <xf numFmtId="0" fontId="0" fillId="0" borderId="0" xfId="0" applyAlignment="1">
      <alignment horizontal="center"/>
    </xf>
    <xf numFmtId="0" fontId="2" fillId="4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10" fillId="0" borderId="0" xfId="0" applyFont="1"/>
    <xf numFmtId="44" fontId="0" fillId="4" borderId="7" xfId="0" applyNumberFormat="1" applyFill="1" applyBorder="1"/>
    <xf numFmtId="0" fontId="2" fillId="4" borderId="1" xfId="0" applyFont="1" applyFill="1" applyBorder="1" applyAlignment="1">
      <alignment horizontal="center"/>
    </xf>
    <xf numFmtId="0" fontId="12" fillId="6" borderId="1" xfId="0" applyFont="1" applyFill="1" applyBorder="1"/>
    <xf numFmtId="0" fontId="12" fillId="0" borderId="0" xfId="0" applyFont="1"/>
    <xf numFmtId="0" fontId="14" fillId="4" borderId="7" xfId="0" applyFont="1" applyFill="1" applyBorder="1"/>
    <xf numFmtId="0" fontId="14" fillId="4" borderId="1" xfId="0" applyFont="1" applyFill="1" applyBorder="1"/>
    <xf numFmtId="0" fontId="15" fillId="3" borderId="1" xfId="0" applyFont="1" applyFill="1" applyBorder="1" applyAlignment="1">
      <alignment vertical="center"/>
    </xf>
    <xf numFmtId="0" fontId="15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4" fillId="0" borderId="1" xfId="0" applyFont="1" applyBorder="1"/>
    <xf numFmtId="0" fontId="0" fillId="0" borderId="9" xfId="0" applyBorder="1"/>
    <xf numFmtId="0" fontId="16" fillId="4" borderId="3" xfId="0" applyFont="1" applyFill="1" applyBorder="1"/>
    <xf numFmtId="44" fontId="13" fillId="4" borderId="7" xfId="0" applyNumberFormat="1" applyFont="1" applyFill="1" applyBorder="1"/>
    <xf numFmtId="0" fontId="18" fillId="7" borderId="1" xfId="0" applyFont="1" applyFill="1" applyBorder="1" applyAlignment="1">
      <alignment horizontal="left" vertical="top"/>
    </xf>
    <xf numFmtId="0" fontId="19" fillId="0" borderId="0" xfId="0" applyFont="1"/>
    <xf numFmtId="0" fontId="4" fillId="4" borderId="3" xfId="0" applyFont="1" applyFill="1" applyBorder="1" applyAlignment="1">
      <alignment horizontal="left" vertical="center"/>
    </xf>
    <xf numFmtId="0" fontId="20" fillId="4" borderId="1" xfId="0" applyFont="1" applyFill="1" applyBorder="1" applyAlignment="1">
      <alignment horizontal="center"/>
    </xf>
    <xf numFmtId="0" fontId="21" fillId="0" borderId="0" xfId="0" applyFont="1" applyAlignment="1">
      <alignment horizontal="left" vertical="center" indent="4"/>
    </xf>
    <xf numFmtId="0" fontId="22" fillId="0" borderId="0" xfId="0" applyFont="1"/>
    <xf numFmtId="0" fontId="0" fillId="0" borderId="8" xfId="0" applyBorder="1"/>
    <xf numFmtId="0" fontId="0" fillId="2" borderId="1" xfId="0" applyFill="1" applyBorder="1" applyAlignment="1">
      <alignment horizontal="center"/>
    </xf>
    <xf numFmtId="0" fontId="9" fillId="0" borderId="0" xfId="0" applyFont="1"/>
    <xf numFmtId="0" fontId="21" fillId="0" borderId="0" xfId="0" applyFont="1" applyAlignment="1">
      <alignment horizontal="left" vertical="center"/>
    </xf>
    <xf numFmtId="0" fontId="0" fillId="0" borderId="0" xfId="0" applyAlignment="1">
      <alignment horizontal="left" vertical="top" wrapText="1"/>
    </xf>
    <xf numFmtId="1" fontId="0" fillId="0" borderId="0" xfId="0" applyNumberFormat="1"/>
    <xf numFmtId="0" fontId="24" fillId="0" borderId="0" xfId="0" applyFont="1"/>
    <xf numFmtId="0" fontId="25" fillId="0" borderId="0" xfId="0" applyFont="1"/>
    <xf numFmtId="0" fontId="10" fillId="0" borderId="1" xfId="0" applyFont="1" applyBorder="1"/>
    <xf numFmtId="0" fontId="11" fillId="9" borderId="1" xfId="0" applyFont="1" applyFill="1" applyBorder="1"/>
    <xf numFmtId="0" fontId="10" fillId="10" borderId="1" xfId="0" applyFont="1" applyFill="1" applyBorder="1"/>
    <xf numFmtId="2" fontId="8" fillId="0" borderId="0" xfId="0" applyNumberFormat="1" applyFont="1"/>
    <xf numFmtId="2" fontId="8" fillId="0" borderId="0" xfId="5" applyNumberFormat="1" applyFont="1" applyFill="1" applyBorder="1"/>
    <xf numFmtId="0" fontId="26" fillId="0" borderId="0" xfId="0" applyFont="1"/>
    <xf numFmtId="3" fontId="0" fillId="0" borderId="0" xfId="0" applyNumberFormat="1"/>
    <xf numFmtId="0" fontId="9" fillId="0" borderId="0" xfId="0" applyFont="1" applyAlignment="1">
      <alignment horizontal="right"/>
    </xf>
    <xf numFmtId="44" fontId="14" fillId="5" borderId="1" xfId="0" applyNumberFormat="1" applyFont="1" applyFill="1" applyBorder="1"/>
    <xf numFmtId="0" fontId="0" fillId="0" borderId="5" xfId="0" applyBorder="1"/>
    <xf numFmtId="0" fontId="0" fillId="0" borderId="4" xfId="0" applyBorder="1"/>
    <xf numFmtId="2" fontId="0" fillId="0" borderId="0" xfId="0" applyNumberFormat="1"/>
    <xf numFmtId="44" fontId="2" fillId="4" borderId="3" xfId="0" applyNumberFormat="1" applyFont="1" applyFill="1" applyBorder="1" applyAlignment="1">
      <alignment horizontal="center"/>
    </xf>
    <xf numFmtId="44" fontId="10" fillId="0" borderId="0" xfId="2" applyFont="1"/>
    <xf numFmtId="0" fontId="13" fillId="4" borderId="1" xfId="0" applyFont="1" applyFill="1" applyBorder="1" applyAlignment="1">
      <alignment horizontal="left" wrapText="1"/>
    </xf>
    <xf numFmtId="1" fontId="13" fillId="4" borderId="1" xfId="0" applyNumberFormat="1" applyFont="1" applyFill="1" applyBorder="1" applyAlignment="1">
      <alignment horizontal="left" wrapText="1"/>
    </xf>
    <xf numFmtId="2" fontId="13" fillId="4" borderId="1" xfId="0" applyNumberFormat="1" applyFont="1" applyFill="1" applyBorder="1" applyAlignment="1">
      <alignment horizontal="left" wrapText="1"/>
    </xf>
    <xf numFmtId="0" fontId="16" fillId="3" borderId="5" xfId="0" applyFont="1" applyFill="1" applyBorder="1" applyAlignment="1">
      <alignment horizontal="center" vertical="center" wrapText="1"/>
    </xf>
    <xf numFmtId="0" fontId="14" fillId="11" borderId="1" xfId="0" applyFont="1" applyFill="1" applyBorder="1"/>
    <xf numFmtId="1" fontId="14" fillId="11" borderId="1" xfId="0" applyNumberFormat="1" applyFont="1" applyFill="1" applyBorder="1"/>
    <xf numFmtId="2" fontId="14" fillId="11" borderId="1" xfId="0" applyNumberFormat="1" applyFont="1" applyFill="1" applyBorder="1"/>
    <xf numFmtId="1" fontId="14" fillId="0" borderId="1" xfId="2" applyNumberFormat="1" applyFont="1" applyFill="1" applyBorder="1" applyAlignment="1">
      <alignment horizontal="right"/>
    </xf>
    <xf numFmtId="0" fontId="14" fillId="3" borderId="1" xfId="0" applyFont="1" applyFill="1" applyBorder="1"/>
    <xf numFmtId="0" fontId="12" fillId="2" borderId="1" xfId="0" applyFont="1" applyFill="1" applyBorder="1" applyAlignment="1">
      <alignment horizontal="left"/>
    </xf>
    <xf numFmtId="2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/>
    </xf>
    <xf numFmtId="44" fontId="12" fillId="5" borderId="1" xfId="2" applyFont="1" applyFill="1" applyBorder="1" applyAlignment="1">
      <alignment horizontal="center"/>
    </xf>
    <xf numFmtId="0" fontId="14" fillId="5" borderId="1" xfId="0" applyFont="1" applyFill="1" applyBorder="1"/>
    <xf numFmtId="1" fontId="14" fillId="5" borderId="1" xfId="0" applyNumberFormat="1" applyFont="1" applyFill="1" applyBorder="1"/>
    <xf numFmtId="0" fontId="17" fillId="0" borderId="0" xfId="0" applyFont="1"/>
    <xf numFmtId="49" fontId="13" fillId="0" borderId="1" xfId="0" applyNumberFormat="1" applyFont="1" applyBorder="1" applyAlignment="1">
      <alignment horizontal="left" vertical="center"/>
    </xf>
    <xf numFmtId="49" fontId="14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49" fontId="14" fillId="0" borderId="1" xfId="0" applyNumberFormat="1" applyFont="1" applyBorder="1" applyAlignment="1">
      <alignment horizontal="left"/>
    </xf>
    <xf numFmtId="1" fontId="17" fillId="0" borderId="1" xfId="0" applyNumberFormat="1" applyFont="1" applyBorder="1"/>
    <xf numFmtId="44" fontId="5" fillId="2" borderId="14" xfId="2" applyFont="1" applyFill="1" applyBorder="1"/>
    <xf numFmtId="0" fontId="13" fillId="3" borderId="0" xfId="0" applyFont="1" applyFill="1" applyAlignment="1">
      <alignment vertical="center" wrapText="1"/>
    </xf>
    <xf numFmtId="0" fontId="13" fillId="4" borderId="3" xfId="0" applyFont="1" applyFill="1" applyBorder="1" applyAlignment="1">
      <alignment horizontal="center" vertical="center" wrapText="1"/>
    </xf>
    <xf numFmtId="44" fontId="12" fillId="2" borderId="12" xfId="2" applyFont="1" applyFill="1" applyBorder="1"/>
    <xf numFmtId="10" fontId="12" fillId="2" borderId="13" xfId="1" applyNumberFormat="1" applyFont="1" applyFill="1" applyBorder="1" applyAlignment="1">
      <alignment horizontal="center"/>
    </xf>
    <xf numFmtId="0" fontId="14" fillId="12" borderId="14" xfId="0" applyFont="1" applyFill="1" applyBorder="1"/>
    <xf numFmtId="0" fontId="14" fillId="12" borderId="1" xfId="0" applyFont="1" applyFill="1" applyBorder="1"/>
    <xf numFmtId="0" fontId="29" fillId="3" borderId="0" xfId="0" applyFont="1" applyFill="1" applyAlignment="1">
      <alignment wrapText="1"/>
    </xf>
    <xf numFmtId="10" fontId="12" fillId="2" borderId="15" xfId="1" applyNumberFormat="1" applyFont="1" applyFill="1" applyBorder="1" applyAlignment="1">
      <alignment horizontal="center"/>
    </xf>
    <xf numFmtId="0" fontId="14" fillId="12" borderId="16" xfId="0" applyFont="1" applyFill="1" applyBorder="1"/>
    <xf numFmtId="0" fontId="14" fillId="12" borderId="17" xfId="0" applyFont="1" applyFill="1" applyBorder="1"/>
    <xf numFmtId="10" fontId="12" fillId="2" borderId="18" xfId="1" applyNumberFormat="1" applyFont="1" applyFill="1" applyBorder="1" applyAlignment="1">
      <alignment horizontal="center"/>
    </xf>
    <xf numFmtId="0" fontId="27" fillId="13" borderId="11" xfId="0" applyFont="1" applyFill="1" applyBorder="1"/>
    <xf numFmtId="0" fontId="12" fillId="13" borderId="12" xfId="0" applyFont="1" applyFill="1" applyBorder="1" applyAlignment="1">
      <alignment horizontal="left" vertical="top" wrapText="1"/>
    </xf>
    <xf numFmtId="0" fontId="12" fillId="13" borderId="14" xfId="0" applyFont="1" applyFill="1" applyBorder="1"/>
    <xf numFmtId="0" fontId="12" fillId="13" borderId="1" xfId="0" applyFont="1" applyFill="1" applyBorder="1" applyAlignment="1">
      <alignment horizontal="left" vertical="top" wrapText="1"/>
    </xf>
    <xf numFmtId="0" fontId="12" fillId="13" borderId="16" xfId="0" applyFont="1" applyFill="1" applyBorder="1"/>
    <xf numFmtId="0" fontId="12" fillId="13" borderId="17" xfId="0" applyFont="1" applyFill="1" applyBorder="1" applyAlignment="1">
      <alignment horizontal="left" vertical="top" wrapText="1"/>
    </xf>
    <xf numFmtId="0" fontId="27" fillId="14" borderId="11" xfId="0" applyFont="1" applyFill="1" applyBorder="1"/>
    <xf numFmtId="0" fontId="12" fillId="14" borderId="12" xfId="0" applyFont="1" applyFill="1" applyBorder="1" applyAlignment="1">
      <alignment vertical="top" wrapText="1"/>
    </xf>
    <xf numFmtId="0" fontId="12" fillId="14" borderId="14" xfId="0" applyFont="1" applyFill="1" applyBorder="1"/>
    <xf numFmtId="0" fontId="12" fillId="14" borderId="1" xfId="0" applyFont="1" applyFill="1" applyBorder="1" applyAlignment="1">
      <alignment vertical="top" wrapText="1"/>
    </xf>
    <xf numFmtId="0" fontId="12" fillId="14" borderId="16" xfId="0" applyFont="1" applyFill="1" applyBorder="1"/>
    <xf numFmtId="0" fontId="12" fillId="14" borderId="17" xfId="0" applyFont="1" applyFill="1" applyBorder="1" applyAlignment="1">
      <alignment vertical="top" wrapText="1"/>
    </xf>
    <xf numFmtId="0" fontId="13" fillId="4" borderId="1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1" xfId="0" applyFont="1" applyBorder="1"/>
    <xf numFmtId="0" fontId="31" fillId="0" borderId="0" xfId="0" applyFont="1" applyAlignment="1">
      <alignment wrapText="1"/>
    </xf>
    <xf numFmtId="0" fontId="31" fillId="0" borderId="0" xfId="0" applyFont="1"/>
    <xf numFmtId="0" fontId="34" fillId="4" borderId="1" xfId="0" applyFont="1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 wrapText="1"/>
    </xf>
    <xf numFmtId="0" fontId="33" fillId="4" borderId="4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6" fillId="3" borderId="1" xfId="0" applyFont="1" applyFill="1" applyBorder="1" applyAlignment="1">
      <alignment horizontal="left" vertical="center"/>
    </xf>
    <xf numFmtId="0" fontId="36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 wrapText="1"/>
    </xf>
    <xf numFmtId="0" fontId="35" fillId="3" borderId="1" xfId="0" applyFont="1" applyFill="1" applyBorder="1" applyAlignment="1">
      <alignment horizontal="center" vertical="center"/>
    </xf>
    <xf numFmtId="44" fontId="37" fillId="2" borderId="1" xfId="2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left" vertical="center"/>
    </xf>
    <xf numFmtId="0" fontId="31" fillId="8" borderId="1" xfId="0" applyFont="1" applyFill="1" applyBorder="1" applyAlignment="1">
      <alignment horizontal="left" vertical="center"/>
    </xf>
    <xf numFmtId="44" fontId="31" fillId="8" borderId="1" xfId="0" applyNumberFormat="1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8" fillId="0" borderId="0" xfId="0" applyFont="1"/>
    <xf numFmtId="0" fontId="33" fillId="4" borderId="14" xfId="0" applyFont="1" applyFill="1" applyBorder="1" applyAlignment="1">
      <alignment horizontal="center" vertical="center"/>
    </xf>
    <xf numFmtId="0" fontId="31" fillId="0" borderId="15" xfId="0" applyFont="1" applyBorder="1" applyAlignment="1">
      <alignment horizontal="center" wrapText="1"/>
    </xf>
    <xf numFmtId="0" fontId="35" fillId="3" borderId="14" xfId="0" applyFont="1" applyFill="1" applyBorder="1" applyAlignment="1">
      <alignment horizontal="left" vertical="center"/>
    </xf>
    <xf numFmtId="44" fontId="33" fillId="4" borderId="15" xfId="0" applyNumberFormat="1" applyFont="1" applyFill="1" applyBorder="1" applyAlignment="1">
      <alignment vertical="center" wrapText="1"/>
    </xf>
    <xf numFmtId="0" fontId="31" fillId="5" borderId="14" xfId="0" applyFont="1" applyFill="1" applyBorder="1" applyAlignment="1">
      <alignment horizontal="left" vertical="center"/>
    </xf>
    <xf numFmtId="0" fontId="31" fillId="8" borderId="15" xfId="0" applyFont="1" applyFill="1" applyBorder="1" applyAlignment="1">
      <alignment horizontal="center" vertical="center"/>
    </xf>
    <xf numFmtId="0" fontId="30" fillId="0" borderId="24" xfId="0" applyFont="1" applyBorder="1" applyAlignment="1">
      <alignment vertical="center"/>
    </xf>
    <xf numFmtId="0" fontId="33" fillId="0" borderId="25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/>
    </xf>
    <xf numFmtId="0" fontId="33" fillId="0" borderId="25" xfId="0" applyFont="1" applyBorder="1" applyAlignment="1">
      <alignment horizontal="center" vertical="center" wrapText="1"/>
    </xf>
    <xf numFmtId="0" fontId="33" fillId="4" borderId="17" xfId="0" applyFont="1" applyFill="1" applyBorder="1" applyAlignment="1">
      <alignment horizontal="center" vertical="center"/>
    </xf>
    <xf numFmtId="44" fontId="31" fillId="4" borderId="17" xfId="0" applyNumberFormat="1" applyFont="1" applyFill="1" applyBorder="1" applyAlignment="1">
      <alignment horizontal="center" vertical="center"/>
    </xf>
    <xf numFmtId="164" fontId="33" fillId="4" borderId="18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6" xfId="0" applyBorder="1"/>
    <xf numFmtId="0" fontId="0" fillId="0" borderId="28" xfId="0" applyBorder="1"/>
    <xf numFmtId="0" fontId="2" fillId="4" borderId="14" xfId="0" applyFont="1" applyFill="1" applyBorder="1"/>
    <xf numFmtId="44" fontId="5" fillId="2" borderId="15" xfId="2" applyFont="1" applyFill="1" applyBorder="1"/>
    <xf numFmtId="44" fontId="2" fillId="4" borderId="15" xfId="0" applyNumberFormat="1" applyFont="1" applyFill="1" applyBorder="1" applyAlignment="1">
      <alignment horizontal="center"/>
    </xf>
    <xf numFmtId="44" fontId="0" fillId="0" borderId="28" xfId="0" applyNumberFormat="1" applyBorder="1"/>
    <xf numFmtId="44" fontId="2" fillId="4" borderId="29" xfId="0" applyNumberFormat="1" applyFont="1" applyFill="1" applyBorder="1"/>
    <xf numFmtId="0" fontId="33" fillId="12" borderId="1" xfId="0" applyFont="1" applyFill="1" applyBorder="1" applyAlignment="1">
      <alignment horizontal="center" vertical="center" wrapText="1"/>
    </xf>
    <xf numFmtId="0" fontId="33" fillId="12" borderId="1" xfId="0" applyFont="1" applyFill="1" applyBorder="1" applyAlignment="1">
      <alignment horizontal="center" vertical="center"/>
    </xf>
    <xf numFmtId="1" fontId="14" fillId="11" borderId="1" xfId="0" applyNumberFormat="1" applyFont="1" applyFill="1" applyBorder="1" applyAlignment="1">
      <alignment horizontal="center"/>
    </xf>
    <xf numFmtId="1" fontId="14" fillId="5" borderId="1" xfId="0" applyNumberFormat="1" applyFont="1" applyFill="1" applyBorder="1" applyAlignment="1">
      <alignment horizontal="center"/>
    </xf>
    <xf numFmtId="2" fontId="17" fillId="0" borderId="1" xfId="0" applyNumberFormat="1" applyFont="1" applyBorder="1"/>
    <xf numFmtId="10" fontId="12" fillId="0" borderId="1" xfId="0" applyNumberFormat="1" applyFont="1" applyBorder="1" applyAlignment="1">
      <alignment horizontal="center"/>
    </xf>
    <xf numFmtId="10" fontId="12" fillId="5" borderId="1" xfId="0" applyNumberFormat="1" applyFont="1" applyFill="1" applyBorder="1" applyAlignment="1">
      <alignment horizontal="center"/>
    </xf>
    <xf numFmtId="44" fontId="12" fillId="2" borderId="4" xfId="2" applyFont="1" applyFill="1" applyBorder="1"/>
    <xf numFmtId="10" fontId="12" fillId="2" borderId="30" xfId="1" applyNumberFormat="1" applyFont="1" applyFill="1" applyBorder="1" applyAlignment="1">
      <alignment horizontal="center"/>
    </xf>
    <xf numFmtId="0" fontId="39" fillId="15" borderId="1" xfId="0" applyFont="1" applyFill="1" applyBorder="1"/>
    <xf numFmtId="0" fontId="23" fillId="16" borderId="1" xfId="0" applyFont="1" applyFill="1" applyBorder="1"/>
    <xf numFmtId="44" fontId="12" fillId="2" borderId="2" xfId="2" applyFont="1" applyFill="1" applyBorder="1"/>
    <xf numFmtId="44" fontId="12" fillId="2" borderId="31" xfId="2" applyFont="1" applyFill="1" applyBorder="1"/>
    <xf numFmtId="44" fontId="12" fillId="17" borderId="6" xfId="2" applyFont="1" applyFill="1" applyBorder="1"/>
    <xf numFmtId="44" fontId="12" fillId="17" borderId="24" xfId="2" applyFont="1" applyFill="1" applyBorder="1"/>
    <xf numFmtId="44" fontId="12" fillId="2" borderId="32" xfId="2" applyFont="1" applyFill="1" applyBorder="1"/>
    <xf numFmtId="44" fontId="12" fillId="2" borderId="33" xfId="2" applyFont="1" applyFill="1" applyBorder="1"/>
    <xf numFmtId="0" fontId="11" fillId="18" borderId="1" xfId="0" applyFont="1" applyFill="1" applyBorder="1"/>
    <xf numFmtId="44" fontId="12" fillId="2" borderId="34" xfId="2" applyFont="1" applyFill="1" applyBorder="1"/>
    <xf numFmtId="0" fontId="13" fillId="4" borderId="35" xfId="0" applyFont="1" applyFill="1" applyBorder="1" applyAlignment="1">
      <alignment horizontal="center" vertical="center" wrapText="1"/>
    </xf>
    <xf numFmtId="0" fontId="13" fillId="12" borderId="36" xfId="0" applyFont="1" applyFill="1" applyBorder="1"/>
    <xf numFmtId="0" fontId="14" fillId="12" borderId="4" xfId="0" applyFont="1" applyFill="1" applyBorder="1"/>
    <xf numFmtId="0" fontId="29" fillId="3" borderId="8" xfId="0" applyFont="1" applyFill="1" applyBorder="1" applyAlignment="1">
      <alignment wrapText="1"/>
    </xf>
    <xf numFmtId="0" fontId="13" fillId="4" borderId="21" xfId="0" applyFont="1" applyFill="1" applyBorder="1" applyAlignment="1">
      <alignment vertical="center"/>
    </xf>
    <xf numFmtId="0" fontId="13" fillId="4" borderId="37" xfId="0" applyFont="1" applyFill="1" applyBorder="1" applyAlignment="1">
      <alignment vertical="center"/>
    </xf>
    <xf numFmtId="0" fontId="13" fillId="4" borderId="23" xfId="0" applyFont="1" applyFill="1" applyBorder="1" applyAlignment="1">
      <alignment vertical="center"/>
    </xf>
    <xf numFmtId="0" fontId="12" fillId="3" borderId="23" xfId="0" applyFont="1" applyFill="1" applyBorder="1"/>
    <xf numFmtId="0" fontId="12" fillId="4" borderId="38" xfId="0" applyFont="1" applyFill="1" applyBorder="1"/>
    <xf numFmtId="0" fontId="28" fillId="4" borderId="38" xfId="0" applyFont="1" applyFill="1" applyBorder="1" applyAlignment="1">
      <alignment horizontal="center"/>
    </xf>
    <xf numFmtId="0" fontId="12" fillId="4" borderId="39" xfId="0" applyFont="1" applyFill="1" applyBorder="1"/>
    <xf numFmtId="0" fontId="13" fillId="4" borderId="40" xfId="0" applyFont="1" applyFill="1" applyBorder="1" applyAlignment="1">
      <alignment vertical="center"/>
    </xf>
    <xf numFmtId="0" fontId="13" fillId="4" borderId="17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vertical="center" wrapText="1"/>
    </xf>
    <xf numFmtId="0" fontId="13" fillId="4" borderId="18" xfId="0" applyFont="1" applyFill="1" applyBorder="1" applyAlignment="1">
      <alignment horizontal="center" vertical="center" wrapText="1"/>
    </xf>
    <xf numFmtId="44" fontId="27" fillId="2" borderId="10" xfId="2" applyFont="1" applyFill="1" applyBorder="1" applyAlignment="1"/>
    <xf numFmtId="44" fontId="27" fillId="2" borderId="0" xfId="2" applyFont="1" applyFill="1" applyBorder="1" applyAlignment="1"/>
    <xf numFmtId="0" fontId="41" fillId="0" borderId="0" xfId="0" applyFont="1"/>
    <xf numFmtId="44" fontId="37" fillId="19" borderId="1" xfId="2" applyFont="1" applyFill="1" applyBorder="1" applyAlignment="1">
      <alignment horizontal="center" vertical="center"/>
    </xf>
    <xf numFmtId="0" fontId="39" fillId="15" borderId="10" xfId="0" applyFont="1" applyFill="1" applyBorder="1" applyAlignment="1">
      <alignment horizontal="center"/>
    </xf>
    <xf numFmtId="0" fontId="39" fillId="15" borderId="0" xfId="0" applyFont="1" applyFill="1" applyAlignment="1">
      <alignment horizontal="center"/>
    </xf>
    <xf numFmtId="44" fontId="40" fillId="2" borderId="35" xfId="2" applyFont="1" applyFill="1" applyBorder="1" applyAlignment="1">
      <alignment horizontal="center"/>
    </xf>
    <xf numFmtId="44" fontId="40" fillId="2" borderId="8" xfId="2" applyFont="1" applyFill="1" applyBorder="1" applyAlignment="1">
      <alignment horizontal="center"/>
    </xf>
    <xf numFmtId="44" fontId="32" fillId="2" borderId="22" xfId="2" applyFont="1" applyFill="1" applyBorder="1" applyAlignment="1">
      <alignment horizontal="center" vertical="center"/>
    </xf>
    <xf numFmtId="44" fontId="32" fillId="2" borderId="27" xfId="2" applyFont="1" applyFill="1" applyBorder="1" applyAlignment="1">
      <alignment horizontal="center" vertical="center"/>
    </xf>
    <xf numFmtId="44" fontId="6" fillId="2" borderId="26" xfId="2" applyFont="1" applyFill="1" applyBorder="1" applyAlignment="1">
      <alignment horizontal="center"/>
    </xf>
    <xf numFmtId="44" fontId="6" fillId="2" borderId="22" xfId="2" applyFont="1" applyFill="1" applyBorder="1" applyAlignment="1">
      <alignment horizontal="center"/>
    </xf>
    <xf numFmtId="44" fontId="6" fillId="2" borderId="27" xfId="2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14" fillId="2" borderId="3" xfId="0" applyFont="1" applyFill="1" applyBorder="1" applyAlignment="1" applyProtection="1">
      <alignment horizontal="center" vertical="top"/>
      <protection locked="0"/>
    </xf>
    <xf numFmtId="0" fontId="14" fillId="2" borderId="2" xfId="0" applyFont="1" applyFill="1" applyBorder="1" applyAlignment="1" applyProtection="1">
      <alignment horizontal="center" vertical="top"/>
      <protection locked="0"/>
    </xf>
  </cellXfs>
  <cellStyles count="6">
    <cellStyle name="Komma" xfId="5" builtinId="3"/>
    <cellStyle name="Komma 2" xfId="3" xr:uid="{2B2BBDEF-E805-4452-BE7A-E834D9E6FEBA}"/>
    <cellStyle name="Normal" xfId="4" xr:uid="{7399572C-AAF6-433A-8651-28E81F80E12F}"/>
    <cellStyle name="Procent" xfId="1" builtinId="5"/>
    <cellStyle name="Standaard" xfId="0" builtinId="0"/>
    <cellStyle name="Valuta" xfId="2" builtinId="4"/>
  </cellStyles>
  <dxfs count="8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031F3-4694-481F-A851-986489193060}">
  <sheetPr>
    <pageSetUpPr fitToPage="1"/>
  </sheetPr>
  <dimension ref="A1:N21"/>
  <sheetViews>
    <sheetView view="pageBreakPreview" zoomScale="110" zoomScaleNormal="100" zoomScaleSheetLayoutView="110" workbookViewId="0">
      <selection activeCell="D15" sqref="D15"/>
    </sheetView>
  </sheetViews>
  <sheetFormatPr defaultColWidth="9.109375" defaultRowHeight="13.8" x14ac:dyDescent="0.25"/>
  <cols>
    <col min="1" max="1" width="12" style="10" customWidth="1"/>
    <col min="2" max="2" width="28.33203125" style="10" customWidth="1"/>
    <col min="3" max="3" width="3.109375" style="10" customWidth="1"/>
    <col min="4" max="9" width="9.109375" style="10"/>
    <col min="10" max="10" width="9.44140625" style="10" customWidth="1"/>
    <col min="11" max="11" width="16.88671875" style="10" customWidth="1"/>
    <col min="12" max="20" width="9.109375" style="10"/>
    <col min="21" max="21" width="29.21875" style="10" customWidth="1"/>
    <col min="22" max="16384" width="9.109375" style="10"/>
  </cols>
  <sheetData>
    <row r="1" spans="1:14" ht="17.399999999999999" x14ac:dyDescent="0.3">
      <c r="A1" s="36" t="s">
        <v>0</v>
      </c>
    </row>
    <row r="2" spans="1:14" x14ac:dyDescent="0.25">
      <c r="A2" s="10" t="s">
        <v>895</v>
      </c>
      <c r="D2" s="37" t="s">
        <v>893</v>
      </c>
    </row>
    <row r="3" spans="1:14" ht="14.4" x14ac:dyDescent="0.3">
      <c r="D3" s="173" t="s">
        <v>894</v>
      </c>
    </row>
    <row r="4" spans="1:14" x14ac:dyDescent="0.25">
      <c r="A4" s="10" t="s">
        <v>1</v>
      </c>
      <c r="D4" s="37"/>
    </row>
    <row r="5" spans="1:14" x14ac:dyDescent="0.25">
      <c r="B5" s="39" t="s">
        <v>875</v>
      </c>
      <c r="D5" s="10" t="s">
        <v>878</v>
      </c>
    </row>
    <row r="6" spans="1:14" x14ac:dyDescent="0.25">
      <c r="D6" s="37" t="s">
        <v>897</v>
      </c>
    </row>
    <row r="8" spans="1:14" x14ac:dyDescent="0.25">
      <c r="D8" s="37"/>
    </row>
    <row r="9" spans="1:14" x14ac:dyDescent="0.25">
      <c r="B9" s="146" t="s">
        <v>876</v>
      </c>
      <c r="D9" s="175" t="s">
        <v>877</v>
      </c>
      <c r="E9" s="176"/>
      <c r="F9" s="176"/>
    </row>
    <row r="10" spans="1:14" x14ac:dyDescent="0.25">
      <c r="B10" s="147" t="s">
        <v>24</v>
      </c>
      <c r="D10" s="10" t="s">
        <v>883</v>
      </c>
      <c r="I10" s="10" t="s">
        <v>884</v>
      </c>
      <c r="K10" s="51"/>
    </row>
    <row r="11" spans="1:14" x14ac:dyDescent="0.25">
      <c r="B11" s="147" t="s">
        <v>2</v>
      </c>
      <c r="D11" s="10" t="s">
        <v>883</v>
      </c>
      <c r="I11" s="10" t="s">
        <v>884</v>
      </c>
      <c r="K11" s="51"/>
    </row>
    <row r="12" spans="1:14" x14ac:dyDescent="0.25">
      <c r="B12" s="147" t="s">
        <v>3</v>
      </c>
      <c r="D12" s="10" t="s">
        <v>883</v>
      </c>
      <c r="I12" s="10" t="s">
        <v>884</v>
      </c>
      <c r="K12" s="51"/>
    </row>
    <row r="13" spans="1:14" x14ac:dyDescent="0.25">
      <c r="B13" s="147" t="s">
        <v>4</v>
      </c>
      <c r="D13" s="10" t="s">
        <v>883</v>
      </c>
      <c r="E13" s="43"/>
      <c r="F13" s="43"/>
      <c r="G13" s="43"/>
      <c r="H13" s="43"/>
      <c r="I13" s="10" t="s">
        <v>884</v>
      </c>
      <c r="J13" s="43"/>
      <c r="K13" s="51"/>
      <c r="L13" s="43"/>
      <c r="M13" s="43"/>
      <c r="N13" s="43"/>
    </row>
    <row r="14" spans="1:14" ht="14.4" x14ac:dyDescent="0.3">
      <c r="B14" s="38"/>
      <c r="D14" s="173" t="s">
        <v>898</v>
      </c>
      <c r="E14" s="43"/>
      <c r="F14" s="43"/>
      <c r="G14" s="43"/>
      <c r="H14" s="43"/>
      <c r="J14" s="43"/>
      <c r="K14" s="51"/>
      <c r="L14" s="43"/>
      <c r="M14" s="43"/>
      <c r="N14" s="43"/>
    </row>
    <row r="15" spans="1:14" x14ac:dyDescent="0.25">
      <c r="B15" s="38"/>
    </row>
    <row r="16" spans="1:14" x14ac:dyDescent="0.25">
      <c r="B16" s="40" t="s">
        <v>5</v>
      </c>
      <c r="D16" s="10" t="s">
        <v>891</v>
      </c>
    </row>
    <row r="17" spans="2:4" x14ac:dyDescent="0.25">
      <c r="B17" s="40" t="s">
        <v>6</v>
      </c>
      <c r="D17" s="10" t="s">
        <v>886</v>
      </c>
    </row>
    <row r="18" spans="2:4" x14ac:dyDescent="0.25">
      <c r="B18" s="38"/>
    </row>
    <row r="19" spans="2:4" x14ac:dyDescent="0.25">
      <c r="B19" s="154" t="s">
        <v>892</v>
      </c>
      <c r="D19" s="10" t="s">
        <v>899</v>
      </c>
    </row>
    <row r="21" spans="2:4" x14ac:dyDescent="0.25">
      <c r="B21" s="10" t="s">
        <v>885</v>
      </c>
      <c r="D21" s="10" t="s">
        <v>900</v>
      </c>
    </row>
  </sheetData>
  <mergeCells count="1">
    <mergeCell ref="D9:F9"/>
  </mergeCells>
  <pageMargins left="0.7" right="0.7" top="0.75" bottom="0.75" header="0.3" footer="0.3"/>
  <pageSetup paperSize="9"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EB461-B3BB-4166-92EF-559F1C7AED58}">
  <sheetPr>
    <tabColor rgb="FF7030A0"/>
    <pageSetUpPr fitToPage="1"/>
  </sheetPr>
  <dimension ref="A1:P84"/>
  <sheetViews>
    <sheetView view="pageBreakPreview" zoomScale="90" zoomScaleNormal="90" zoomScaleSheetLayoutView="90" workbookViewId="0">
      <selection activeCell="G4" sqref="G4"/>
    </sheetView>
  </sheetViews>
  <sheetFormatPr defaultColWidth="9.109375" defaultRowHeight="14.4" x14ac:dyDescent="0.3"/>
  <cols>
    <col min="1" max="1" width="3" bestFit="1" customWidth="1"/>
    <col min="2" max="2" width="16" style="1" customWidth="1"/>
    <col min="3" max="3" width="39.44140625" style="1" customWidth="1"/>
    <col min="4" max="4" width="1.5546875" style="1" customWidth="1"/>
    <col min="5" max="5" width="25.109375" style="1" customWidth="1"/>
    <col min="6" max="6" width="66.88671875" style="1" customWidth="1"/>
    <col min="7" max="7" width="21.88671875" style="1" customWidth="1"/>
    <col min="8" max="8" width="17.5546875" style="1" customWidth="1"/>
    <col min="9" max="9" width="34.33203125" style="1" customWidth="1"/>
    <col min="10" max="10" width="19.109375" style="1" customWidth="1"/>
    <col min="11" max="16" width="9.109375" style="1"/>
  </cols>
  <sheetData>
    <row r="1" spans="1:13" ht="15" thickBot="1" x14ac:dyDescent="0.35">
      <c r="A1" s="67"/>
      <c r="B1" s="171" t="s">
        <v>711</v>
      </c>
      <c r="C1" s="172"/>
      <c r="D1" s="172"/>
      <c r="E1" s="172"/>
      <c r="F1" s="172"/>
      <c r="G1" s="172"/>
      <c r="H1" s="5"/>
      <c r="K1" s="5"/>
      <c r="L1" s="5"/>
      <c r="M1" s="5"/>
    </row>
    <row r="2" spans="1:13" ht="14.4" customHeight="1" x14ac:dyDescent="0.3">
      <c r="A2" s="160"/>
      <c r="B2" s="161" t="s">
        <v>887</v>
      </c>
      <c r="C2" s="162"/>
      <c r="D2" s="163"/>
      <c r="E2" s="164"/>
      <c r="F2" s="165" t="s">
        <v>889</v>
      </c>
      <c r="G2" s="166"/>
    </row>
    <row r="3" spans="1:13" ht="42" thickBot="1" x14ac:dyDescent="0.35">
      <c r="A3" s="167"/>
      <c r="B3" s="168" t="s">
        <v>867</v>
      </c>
      <c r="C3" s="168" t="s">
        <v>712</v>
      </c>
      <c r="D3" s="169"/>
      <c r="E3" s="168" t="s">
        <v>869</v>
      </c>
      <c r="F3" s="168" t="s">
        <v>888</v>
      </c>
      <c r="G3" s="170" t="s">
        <v>879</v>
      </c>
    </row>
    <row r="4" spans="1:13" x14ac:dyDescent="0.3">
      <c r="A4" s="156">
        <v>1</v>
      </c>
      <c r="B4" s="157" t="s">
        <v>24</v>
      </c>
      <c r="C4" s="158" t="s">
        <v>25</v>
      </c>
      <c r="D4" s="159"/>
      <c r="E4" s="155"/>
      <c r="F4" s="144"/>
      <c r="G4" s="145">
        <v>0</v>
      </c>
    </row>
    <row r="5" spans="1:13" x14ac:dyDescent="0.3">
      <c r="A5" s="75"/>
      <c r="B5" s="78" t="s">
        <v>880</v>
      </c>
      <c r="C5" s="79" t="s">
        <v>30</v>
      </c>
      <c r="D5" s="80"/>
      <c r="E5" s="150"/>
      <c r="F5" s="148"/>
      <c r="G5" s="81">
        <v>0</v>
      </c>
    </row>
    <row r="6" spans="1:13" x14ac:dyDescent="0.3">
      <c r="A6" s="75"/>
      <c r="B6" s="78" t="s">
        <v>881</v>
      </c>
      <c r="C6" s="79" t="s">
        <v>39</v>
      </c>
      <c r="D6" s="80"/>
      <c r="E6" s="150"/>
      <c r="F6" s="148"/>
      <c r="G6" s="81">
        <v>0</v>
      </c>
    </row>
    <row r="7" spans="1:13" x14ac:dyDescent="0.3">
      <c r="A7" s="75"/>
      <c r="B7" s="78"/>
      <c r="C7" s="79" t="s">
        <v>75</v>
      </c>
      <c r="D7" s="80"/>
      <c r="E7" s="150"/>
      <c r="F7" s="148"/>
      <c r="G7" s="81">
        <v>0</v>
      </c>
    </row>
    <row r="8" spans="1:13" x14ac:dyDescent="0.3">
      <c r="A8" s="75"/>
      <c r="B8" s="78"/>
      <c r="C8" s="79" t="s">
        <v>81</v>
      </c>
      <c r="D8" s="80"/>
      <c r="E8" s="150"/>
      <c r="F8" s="148"/>
      <c r="G8" s="81">
        <v>0</v>
      </c>
    </row>
    <row r="9" spans="1:13" x14ac:dyDescent="0.3">
      <c r="A9" s="75"/>
      <c r="B9" s="78"/>
      <c r="C9" s="79" t="s">
        <v>85</v>
      </c>
      <c r="D9" s="80"/>
      <c r="E9" s="150"/>
      <c r="F9" s="148"/>
      <c r="G9" s="81">
        <v>0</v>
      </c>
    </row>
    <row r="10" spans="1:13" x14ac:dyDescent="0.3">
      <c r="A10" s="75"/>
      <c r="B10" s="78"/>
      <c r="C10" s="79" t="s">
        <v>102</v>
      </c>
      <c r="D10" s="80"/>
      <c r="E10" s="150"/>
      <c r="F10" s="148"/>
      <c r="G10" s="81">
        <v>0</v>
      </c>
    </row>
    <row r="11" spans="1:13" x14ac:dyDescent="0.3">
      <c r="A11" s="75"/>
      <c r="B11" s="78"/>
      <c r="C11" s="79" t="s">
        <v>118</v>
      </c>
      <c r="D11" s="80"/>
      <c r="E11" s="150"/>
      <c r="F11" s="148"/>
      <c r="G11" s="81">
        <v>0</v>
      </c>
    </row>
    <row r="12" spans="1:13" x14ac:dyDescent="0.3">
      <c r="A12" s="75"/>
      <c r="B12" s="78"/>
      <c r="C12" s="79" t="s">
        <v>141</v>
      </c>
      <c r="D12" s="80"/>
      <c r="E12" s="150"/>
      <c r="F12" s="148"/>
      <c r="G12" s="81">
        <v>0</v>
      </c>
    </row>
    <row r="13" spans="1:13" x14ac:dyDescent="0.3">
      <c r="A13" s="75"/>
      <c r="B13" s="78"/>
      <c r="C13" s="79" t="s">
        <v>147</v>
      </c>
      <c r="D13" s="80"/>
      <c r="E13" s="150"/>
      <c r="F13" s="148"/>
      <c r="G13" s="81">
        <v>0</v>
      </c>
    </row>
    <row r="14" spans="1:13" x14ac:dyDescent="0.3">
      <c r="A14" s="75"/>
      <c r="B14" s="78"/>
      <c r="C14" s="79" t="s">
        <v>162</v>
      </c>
      <c r="D14" s="80"/>
      <c r="E14" s="150"/>
      <c r="F14" s="148"/>
      <c r="G14" s="81">
        <v>0</v>
      </c>
    </row>
    <row r="15" spans="1:13" x14ac:dyDescent="0.3">
      <c r="A15" s="75"/>
      <c r="B15" s="78"/>
      <c r="C15" s="79" t="s">
        <v>169</v>
      </c>
      <c r="D15" s="80"/>
      <c r="E15" s="150"/>
      <c r="F15" s="148"/>
      <c r="G15" s="81">
        <v>0</v>
      </c>
    </row>
    <row r="16" spans="1:13" x14ac:dyDescent="0.3">
      <c r="A16" s="75"/>
      <c r="B16" s="78"/>
      <c r="C16" s="79" t="s">
        <v>183</v>
      </c>
      <c r="D16" s="80"/>
      <c r="E16" s="150"/>
      <c r="F16" s="148"/>
      <c r="G16" s="81">
        <v>0</v>
      </c>
    </row>
    <row r="17" spans="1:7" x14ac:dyDescent="0.3">
      <c r="A17" s="75"/>
      <c r="B17" s="78"/>
      <c r="C17" s="79" t="s">
        <v>192</v>
      </c>
      <c r="D17" s="80"/>
      <c r="E17" s="150"/>
      <c r="F17" s="148"/>
      <c r="G17" s="81">
        <v>0</v>
      </c>
    </row>
    <row r="18" spans="1:7" x14ac:dyDescent="0.3">
      <c r="A18" s="75"/>
      <c r="B18" s="78"/>
      <c r="C18" s="79" t="s">
        <v>197</v>
      </c>
      <c r="D18" s="80"/>
      <c r="E18" s="150"/>
      <c r="F18" s="148"/>
      <c r="G18" s="81">
        <v>0</v>
      </c>
    </row>
    <row r="19" spans="1:7" x14ac:dyDescent="0.3">
      <c r="A19" s="75"/>
      <c r="B19" s="78"/>
      <c r="C19" s="79" t="s">
        <v>206</v>
      </c>
      <c r="D19" s="80"/>
      <c r="E19" s="150"/>
      <c r="F19" s="148"/>
      <c r="G19" s="81">
        <v>0</v>
      </c>
    </row>
    <row r="20" spans="1:7" x14ac:dyDescent="0.3">
      <c r="A20" s="75"/>
      <c r="B20" s="78"/>
      <c r="C20" s="79" t="s">
        <v>233</v>
      </c>
      <c r="D20" s="80"/>
      <c r="E20" s="150"/>
      <c r="F20" s="148"/>
      <c r="G20" s="81">
        <v>0</v>
      </c>
    </row>
    <row r="21" spans="1:7" x14ac:dyDescent="0.3">
      <c r="A21" s="75"/>
      <c r="B21" s="78"/>
      <c r="C21" s="79" t="s">
        <v>244</v>
      </c>
      <c r="D21" s="80"/>
      <c r="E21" s="150"/>
      <c r="F21" s="148"/>
      <c r="G21" s="81">
        <v>0</v>
      </c>
    </row>
    <row r="22" spans="1:7" x14ac:dyDescent="0.3">
      <c r="A22" s="75"/>
      <c r="B22" s="78"/>
      <c r="C22" s="79" t="s">
        <v>255</v>
      </c>
      <c r="D22" s="80"/>
      <c r="E22" s="150"/>
      <c r="F22" s="148"/>
      <c r="G22" s="81">
        <v>0</v>
      </c>
    </row>
    <row r="23" spans="1:7" x14ac:dyDescent="0.3">
      <c r="A23" s="75"/>
      <c r="B23" s="78"/>
      <c r="C23" s="79" t="s">
        <v>269</v>
      </c>
      <c r="D23" s="80"/>
      <c r="E23" s="150"/>
      <c r="F23" s="148"/>
      <c r="G23" s="81">
        <v>0</v>
      </c>
    </row>
    <row r="24" spans="1:7" x14ac:dyDescent="0.3">
      <c r="A24" s="75"/>
      <c r="B24" s="78"/>
      <c r="C24" s="79" t="s">
        <v>273</v>
      </c>
      <c r="D24" s="80"/>
      <c r="E24" s="150"/>
      <c r="F24" s="148"/>
      <c r="G24" s="81">
        <v>0</v>
      </c>
    </row>
    <row r="25" spans="1:7" ht="15" thickBot="1" x14ac:dyDescent="0.35">
      <c r="A25" s="75"/>
      <c r="B25" s="82"/>
      <c r="C25" s="83" t="s">
        <v>285</v>
      </c>
      <c r="D25" s="80"/>
      <c r="E25" s="151"/>
      <c r="F25" s="152"/>
      <c r="G25" s="84">
        <v>0</v>
      </c>
    </row>
    <row r="26" spans="1:7" x14ac:dyDescent="0.3">
      <c r="A26" s="75">
        <f>A4+1</f>
        <v>2</v>
      </c>
      <c r="B26" s="85" t="s">
        <v>2</v>
      </c>
      <c r="C26" s="86" t="s">
        <v>292</v>
      </c>
      <c r="D26" s="74"/>
      <c r="E26" s="149"/>
      <c r="F26" s="76"/>
      <c r="G26" s="77">
        <v>0</v>
      </c>
    </row>
    <row r="27" spans="1:7" x14ac:dyDescent="0.3">
      <c r="A27" s="75"/>
      <c r="B27" s="87" t="s">
        <v>882</v>
      </c>
      <c r="C27" s="88" t="s">
        <v>325</v>
      </c>
      <c r="D27" s="74"/>
      <c r="E27" s="150"/>
      <c r="F27" s="148"/>
      <c r="G27" s="81">
        <v>0</v>
      </c>
    </row>
    <row r="28" spans="1:7" x14ac:dyDescent="0.3">
      <c r="A28" s="75"/>
      <c r="B28" s="87"/>
      <c r="C28" s="88" t="s">
        <v>368</v>
      </c>
      <c r="D28" s="74"/>
      <c r="E28" s="150"/>
      <c r="F28" s="148"/>
      <c r="G28" s="81">
        <v>0</v>
      </c>
    </row>
    <row r="29" spans="1:7" x14ac:dyDescent="0.3">
      <c r="A29" s="75"/>
      <c r="B29" s="87"/>
      <c r="C29" s="88" t="s">
        <v>378</v>
      </c>
      <c r="D29" s="74"/>
      <c r="E29" s="150"/>
      <c r="F29" s="148"/>
      <c r="G29" s="81">
        <v>0</v>
      </c>
    </row>
    <row r="30" spans="1:7" x14ac:dyDescent="0.3">
      <c r="A30" s="75"/>
      <c r="B30" s="87"/>
      <c r="C30" s="88" t="s">
        <v>381</v>
      </c>
      <c r="D30" s="74"/>
      <c r="E30" s="150"/>
      <c r="F30" s="148"/>
      <c r="G30" s="81">
        <v>0</v>
      </c>
    </row>
    <row r="31" spans="1:7" x14ac:dyDescent="0.3">
      <c r="A31" s="75"/>
      <c r="B31" s="87"/>
      <c r="C31" s="88" t="s">
        <v>438</v>
      </c>
      <c r="D31" s="74"/>
      <c r="E31" s="150"/>
      <c r="F31" s="148"/>
      <c r="G31" s="81">
        <v>0</v>
      </c>
    </row>
    <row r="32" spans="1:7" x14ac:dyDescent="0.3">
      <c r="A32" s="75"/>
      <c r="B32" s="87"/>
      <c r="C32" s="88" t="s">
        <v>453</v>
      </c>
      <c r="D32" s="74"/>
      <c r="E32" s="150"/>
      <c r="F32" s="148"/>
      <c r="G32" s="81">
        <v>0</v>
      </c>
    </row>
    <row r="33" spans="1:7" x14ac:dyDescent="0.3">
      <c r="A33" s="75"/>
      <c r="B33" s="87"/>
      <c r="C33" s="88" t="s">
        <v>468</v>
      </c>
      <c r="D33" s="74"/>
      <c r="E33" s="150"/>
      <c r="F33" s="148"/>
      <c r="G33" s="81">
        <v>0</v>
      </c>
    </row>
    <row r="34" spans="1:7" x14ac:dyDescent="0.3">
      <c r="A34" s="75"/>
      <c r="B34" s="87"/>
      <c r="C34" s="88" t="s">
        <v>479</v>
      </c>
      <c r="D34" s="74"/>
      <c r="E34" s="150"/>
      <c r="F34" s="148"/>
      <c r="G34" s="81">
        <v>0</v>
      </c>
    </row>
    <row r="35" spans="1:7" x14ac:dyDescent="0.3">
      <c r="A35" s="75"/>
      <c r="B35" s="87"/>
      <c r="C35" s="88" t="s">
        <v>484</v>
      </c>
      <c r="D35" s="74"/>
      <c r="E35" s="150"/>
      <c r="F35" s="148"/>
      <c r="G35" s="81">
        <v>0</v>
      </c>
    </row>
    <row r="36" spans="1:7" x14ac:dyDescent="0.3">
      <c r="A36" s="75"/>
      <c r="B36" s="87"/>
      <c r="C36" s="88" t="s">
        <v>490</v>
      </c>
      <c r="D36" s="74"/>
      <c r="E36" s="150"/>
      <c r="F36" s="148"/>
      <c r="G36" s="81">
        <v>0</v>
      </c>
    </row>
    <row r="37" spans="1:7" x14ac:dyDescent="0.3">
      <c r="A37" s="75"/>
      <c r="B37" s="87"/>
      <c r="C37" s="88" t="s">
        <v>494</v>
      </c>
      <c r="D37" s="74"/>
      <c r="E37" s="150"/>
      <c r="F37" s="148"/>
      <c r="G37" s="81">
        <v>0</v>
      </c>
    </row>
    <row r="38" spans="1:7" ht="15" thickBot="1" x14ac:dyDescent="0.35">
      <c r="A38" s="75"/>
      <c r="B38" s="89"/>
      <c r="C38" s="90" t="s">
        <v>496</v>
      </c>
      <c r="D38" s="74"/>
      <c r="E38" s="151"/>
      <c r="F38" s="152"/>
      <c r="G38" s="84">
        <v>0</v>
      </c>
    </row>
    <row r="39" spans="1:7" x14ac:dyDescent="0.3">
      <c r="A39" s="75">
        <f>A26+1</f>
        <v>3</v>
      </c>
      <c r="B39" s="91" t="s">
        <v>713</v>
      </c>
      <c r="C39" s="92" t="s">
        <v>503</v>
      </c>
      <c r="D39" s="74"/>
      <c r="E39" s="149"/>
      <c r="F39" s="76"/>
      <c r="G39" s="77">
        <v>0</v>
      </c>
    </row>
    <row r="40" spans="1:7" x14ac:dyDescent="0.3">
      <c r="A40" s="75"/>
      <c r="B40" s="93" t="s">
        <v>882</v>
      </c>
      <c r="C40" s="94" t="s">
        <v>507</v>
      </c>
      <c r="D40" s="74"/>
      <c r="E40" s="150"/>
      <c r="F40" s="148"/>
      <c r="G40" s="81">
        <v>0</v>
      </c>
    </row>
    <row r="41" spans="1:7" x14ac:dyDescent="0.3">
      <c r="A41" s="75"/>
      <c r="B41" s="93"/>
      <c r="C41" s="94" t="s">
        <v>511</v>
      </c>
      <c r="D41" s="74"/>
      <c r="E41" s="150"/>
      <c r="F41" s="148"/>
      <c r="G41" s="81">
        <v>0</v>
      </c>
    </row>
    <row r="42" spans="1:7" x14ac:dyDescent="0.3">
      <c r="A42" s="75"/>
      <c r="B42" s="93"/>
      <c r="C42" s="94" t="s">
        <v>516</v>
      </c>
      <c r="D42" s="74"/>
      <c r="E42" s="150"/>
      <c r="F42" s="148"/>
      <c r="G42" s="81">
        <v>0</v>
      </c>
    </row>
    <row r="43" spans="1:7" x14ac:dyDescent="0.3">
      <c r="A43" s="75"/>
      <c r="B43" s="93"/>
      <c r="C43" s="94" t="s">
        <v>519</v>
      </c>
      <c r="D43" s="74"/>
      <c r="E43" s="150"/>
      <c r="F43" s="148"/>
      <c r="G43" s="81">
        <v>0</v>
      </c>
    </row>
    <row r="44" spans="1:7" x14ac:dyDescent="0.3">
      <c r="A44" s="75"/>
      <c r="B44" s="93"/>
      <c r="C44" s="94" t="s">
        <v>523</v>
      </c>
      <c r="D44" s="74"/>
      <c r="E44" s="150"/>
      <c r="F44" s="148"/>
      <c r="G44" s="81">
        <v>0</v>
      </c>
    </row>
    <row r="45" spans="1:7" x14ac:dyDescent="0.3">
      <c r="A45" s="75"/>
      <c r="B45" s="93"/>
      <c r="C45" s="94" t="s">
        <v>526</v>
      </c>
      <c r="D45" s="74"/>
      <c r="E45" s="150"/>
      <c r="F45" s="148"/>
      <c r="G45" s="81">
        <v>0</v>
      </c>
    </row>
    <row r="46" spans="1:7" x14ac:dyDescent="0.3">
      <c r="A46" s="75"/>
      <c r="B46" s="93"/>
      <c r="C46" s="94" t="s">
        <v>529</v>
      </c>
      <c r="D46" s="74"/>
      <c r="E46" s="150"/>
      <c r="F46" s="148"/>
      <c r="G46" s="81">
        <v>0</v>
      </c>
    </row>
    <row r="47" spans="1:7" x14ac:dyDescent="0.3">
      <c r="A47" s="75"/>
      <c r="B47" s="93"/>
      <c r="C47" s="94" t="s">
        <v>532</v>
      </c>
      <c r="D47" s="74"/>
      <c r="E47" s="150"/>
      <c r="F47" s="148"/>
      <c r="G47" s="81">
        <v>0</v>
      </c>
    </row>
    <row r="48" spans="1:7" x14ac:dyDescent="0.3">
      <c r="A48" s="75"/>
      <c r="B48" s="93"/>
      <c r="C48" s="94" t="s">
        <v>535</v>
      </c>
      <c r="D48" s="74"/>
      <c r="E48" s="150"/>
      <c r="F48" s="148"/>
      <c r="G48" s="81">
        <v>0</v>
      </c>
    </row>
    <row r="49" spans="1:7" x14ac:dyDescent="0.3">
      <c r="A49" s="75"/>
      <c r="B49" s="93"/>
      <c r="C49" s="94" t="s">
        <v>540</v>
      </c>
      <c r="D49" s="74"/>
      <c r="E49" s="150"/>
      <c r="F49" s="148"/>
      <c r="G49" s="81">
        <v>0</v>
      </c>
    </row>
    <row r="50" spans="1:7" x14ac:dyDescent="0.3">
      <c r="A50" s="75"/>
      <c r="B50" s="93"/>
      <c r="C50" s="94" t="s">
        <v>545</v>
      </c>
      <c r="D50" s="74"/>
      <c r="E50" s="150"/>
      <c r="F50" s="148"/>
      <c r="G50" s="81">
        <v>0</v>
      </c>
    </row>
    <row r="51" spans="1:7" x14ac:dyDescent="0.3">
      <c r="A51" s="75"/>
      <c r="B51" s="93"/>
      <c r="C51" s="94" t="s">
        <v>549</v>
      </c>
      <c r="D51" s="74"/>
      <c r="E51" s="150"/>
      <c r="F51" s="148"/>
      <c r="G51" s="81">
        <v>0</v>
      </c>
    </row>
    <row r="52" spans="1:7" x14ac:dyDescent="0.3">
      <c r="A52" s="75"/>
      <c r="B52" s="93"/>
      <c r="C52" s="94" t="s">
        <v>552</v>
      </c>
      <c r="D52" s="74"/>
      <c r="E52" s="150"/>
      <c r="F52" s="148"/>
      <c r="G52" s="81">
        <v>0</v>
      </c>
    </row>
    <row r="53" spans="1:7" x14ac:dyDescent="0.3">
      <c r="A53" s="75"/>
      <c r="B53" s="93"/>
      <c r="C53" s="94" t="s">
        <v>555</v>
      </c>
      <c r="D53" s="74"/>
      <c r="E53" s="150"/>
      <c r="F53" s="148"/>
      <c r="G53" s="81">
        <v>0</v>
      </c>
    </row>
    <row r="54" spans="1:7" x14ac:dyDescent="0.3">
      <c r="A54" s="75"/>
      <c r="B54" s="93"/>
      <c r="C54" s="94" t="s">
        <v>559</v>
      </c>
      <c r="D54" s="74"/>
      <c r="E54" s="150"/>
      <c r="F54" s="148"/>
      <c r="G54" s="81">
        <v>0</v>
      </c>
    </row>
    <row r="55" spans="1:7" x14ac:dyDescent="0.3">
      <c r="A55" s="75"/>
      <c r="B55" s="93"/>
      <c r="C55" s="94" t="s">
        <v>570</v>
      </c>
      <c r="D55" s="74"/>
      <c r="E55" s="150"/>
      <c r="F55" s="148"/>
      <c r="G55" s="81">
        <v>0</v>
      </c>
    </row>
    <row r="56" spans="1:7" x14ac:dyDescent="0.3">
      <c r="A56" s="75"/>
      <c r="B56" s="93"/>
      <c r="C56" s="94" t="s">
        <v>598</v>
      </c>
      <c r="D56" s="74"/>
      <c r="E56" s="150"/>
      <c r="F56" s="148"/>
      <c r="G56" s="81">
        <v>0</v>
      </c>
    </row>
    <row r="57" spans="1:7" ht="15" thickBot="1" x14ac:dyDescent="0.35">
      <c r="A57" s="75"/>
      <c r="B57" s="95"/>
      <c r="C57" s="96" t="s">
        <v>605</v>
      </c>
      <c r="D57" s="74"/>
      <c r="E57" s="151"/>
      <c r="F57" s="152"/>
      <c r="G57" s="84">
        <v>0</v>
      </c>
    </row>
    <row r="58" spans="1:7" x14ac:dyDescent="0.3">
      <c r="A58" s="97">
        <f t="shared" ref="A58" si="0">A39+1</f>
        <v>4</v>
      </c>
      <c r="B58" s="98" t="s">
        <v>4</v>
      </c>
      <c r="C58" s="98" t="s">
        <v>610</v>
      </c>
      <c r="D58" s="74"/>
      <c r="E58" s="149"/>
      <c r="F58" s="76"/>
      <c r="G58" s="77">
        <v>0</v>
      </c>
    </row>
    <row r="59" spans="1:7" x14ac:dyDescent="0.3">
      <c r="A59" s="97"/>
      <c r="B59" s="98" t="s">
        <v>882</v>
      </c>
      <c r="C59" s="98" t="s">
        <v>615</v>
      </c>
      <c r="D59" s="74"/>
      <c r="E59" s="150"/>
      <c r="F59" s="153"/>
      <c r="G59" s="145">
        <v>0</v>
      </c>
    </row>
    <row r="60" spans="1:7" x14ac:dyDescent="0.3">
      <c r="A60" s="97"/>
      <c r="B60" s="98"/>
      <c r="C60" s="98" t="s">
        <v>619</v>
      </c>
      <c r="D60" s="74"/>
      <c r="E60" s="150"/>
      <c r="F60" s="148"/>
      <c r="G60" s="81">
        <v>0</v>
      </c>
    </row>
    <row r="61" spans="1:7" x14ac:dyDescent="0.3">
      <c r="A61" s="97"/>
      <c r="B61" s="98"/>
      <c r="C61" s="98" t="s">
        <v>634</v>
      </c>
      <c r="D61" s="74"/>
      <c r="E61" s="150"/>
      <c r="F61" s="148"/>
      <c r="G61" s="81">
        <v>0</v>
      </c>
    </row>
    <row r="62" spans="1:7" x14ac:dyDescent="0.3">
      <c r="A62" s="97"/>
      <c r="B62" s="98"/>
      <c r="C62" s="98" t="s">
        <v>637</v>
      </c>
      <c r="D62" s="74"/>
      <c r="E62" s="150"/>
      <c r="F62" s="148"/>
      <c r="G62" s="81">
        <v>0</v>
      </c>
    </row>
    <row r="63" spans="1:7" x14ac:dyDescent="0.3">
      <c r="A63" s="97"/>
      <c r="B63" s="98"/>
      <c r="C63" s="98" t="s">
        <v>644</v>
      </c>
      <c r="D63" s="74"/>
      <c r="E63" s="150"/>
      <c r="F63" s="148"/>
      <c r="G63" s="81">
        <v>0</v>
      </c>
    </row>
    <row r="64" spans="1:7" x14ac:dyDescent="0.3">
      <c r="A64" s="97"/>
      <c r="B64" s="98"/>
      <c r="C64" s="98" t="s">
        <v>649</v>
      </c>
      <c r="D64" s="74"/>
      <c r="E64" s="150"/>
      <c r="F64" s="148"/>
      <c r="G64" s="81">
        <v>0</v>
      </c>
    </row>
    <row r="65" spans="1:10" x14ac:dyDescent="0.3">
      <c r="A65" s="97"/>
      <c r="B65" s="98"/>
      <c r="C65" s="98" t="s">
        <v>665</v>
      </c>
      <c r="D65" s="74"/>
      <c r="E65" s="150"/>
      <c r="F65" s="148"/>
      <c r="G65" s="81">
        <v>0</v>
      </c>
    </row>
    <row r="66" spans="1:10" x14ac:dyDescent="0.3">
      <c r="A66" s="97"/>
      <c r="B66" s="99"/>
      <c r="C66" s="99" t="s">
        <v>676</v>
      </c>
      <c r="D66" s="74"/>
      <c r="E66" s="150"/>
      <c r="F66" s="148"/>
      <c r="G66" s="81">
        <v>0</v>
      </c>
    </row>
    <row r="67" spans="1:10" x14ac:dyDescent="0.3">
      <c r="A67" s="97"/>
      <c r="B67" s="99"/>
      <c r="C67" s="99" t="s">
        <v>678</v>
      </c>
      <c r="D67" s="74"/>
      <c r="E67" s="150"/>
      <c r="F67" s="148"/>
      <c r="G67" s="81">
        <v>0</v>
      </c>
    </row>
    <row r="68" spans="1:10" x14ac:dyDescent="0.3">
      <c r="A68" s="97"/>
      <c r="B68" s="99"/>
      <c r="C68" s="99" t="s">
        <v>681</v>
      </c>
      <c r="D68" s="74"/>
      <c r="E68" s="150"/>
      <c r="F68" s="148"/>
      <c r="G68" s="81">
        <v>0</v>
      </c>
    </row>
    <row r="69" spans="1:10" x14ac:dyDescent="0.3">
      <c r="A69" s="97"/>
      <c r="B69" s="99"/>
      <c r="C69" s="99" t="s">
        <v>684</v>
      </c>
      <c r="D69" s="74"/>
      <c r="E69" s="150"/>
      <c r="F69" s="148"/>
      <c r="G69" s="81">
        <v>0</v>
      </c>
    </row>
    <row r="70" spans="1:10" x14ac:dyDescent="0.3">
      <c r="A70" s="97"/>
      <c r="B70" s="99"/>
      <c r="C70" s="99" t="s">
        <v>687</v>
      </c>
      <c r="D70" s="74"/>
      <c r="E70" s="150"/>
      <c r="F70" s="148"/>
      <c r="G70" s="81">
        <v>0</v>
      </c>
    </row>
    <row r="71" spans="1:10" x14ac:dyDescent="0.3">
      <c r="A71" s="97"/>
      <c r="B71" s="99"/>
      <c r="C71" s="99" t="s">
        <v>697</v>
      </c>
      <c r="D71" s="74"/>
      <c r="E71" s="150"/>
      <c r="F71" s="148"/>
      <c r="G71" s="81">
        <v>0</v>
      </c>
    </row>
    <row r="72" spans="1:10" ht="15" thickBot="1" x14ac:dyDescent="0.35">
      <c r="A72" s="97"/>
      <c r="B72" s="99"/>
      <c r="C72" s="99" t="s">
        <v>700</v>
      </c>
      <c r="D72" s="74"/>
      <c r="E72" s="151"/>
      <c r="F72" s="152"/>
      <c r="G72" s="84">
        <v>0</v>
      </c>
    </row>
    <row r="75" spans="1:10" x14ac:dyDescent="0.3">
      <c r="E75"/>
      <c r="F75" s="28"/>
      <c r="G75"/>
      <c r="H75"/>
      <c r="I75"/>
      <c r="J75"/>
    </row>
    <row r="76" spans="1:10" x14ac:dyDescent="0.3">
      <c r="I76" s="30"/>
      <c r="J76" s="30"/>
    </row>
    <row r="77" spans="1:10" x14ac:dyDescent="0.3">
      <c r="I77"/>
      <c r="J77"/>
    </row>
    <row r="78" spans="1:10" x14ac:dyDescent="0.3">
      <c r="I78" s="34"/>
      <c r="J78" s="34"/>
    </row>
    <row r="79" spans="1:10" x14ac:dyDescent="0.3">
      <c r="I79" s="34"/>
      <c r="J79" s="34"/>
    </row>
    <row r="80" spans="1:10" x14ac:dyDescent="0.3">
      <c r="I80" s="33"/>
      <c r="J80" s="33"/>
    </row>
    <row r="81" spans="9:10" x14ac:dyDescent="0.3">
      <c r="I81" s="33"/>
      <c r="J81" s="33"/>
    </row>
    <row r="82" spans="9:10" x14ac:dyDescent="0.3">
      <c r="I82" s="29"/>
      <c r="J82" s="29"/>
    </row>
    <row r="83" spans="9:10" x14ac:dyDescent="0.3">
      <c r="I83" s="29"/>
      <c r="J83" s="29"/>
    </row>
    <row r="84" spans="9:10" x14ac:dyDescent="0.3">
      <c r="I84"/>
      <c r="J84"/>
    </row>
  </sheetData>
  <conditionalFormatting sqref="G4:G72">
    <cfRule type="expression" dxfId="7" priority="1">
      <formula>#REF!&gt;0</formula>
    </cfRule>
  </conditionalFormatting>
  <pageMargins left="0.7" right="0.7" top="0.75" bottom="0.75" header="0.3" footer="0.3"/>
  <pageSetup paperSize="9" scale="75" fitToHeight="0" orientation="landscape" r:id="rId1"/>
  <rowBreaks count="1" manualBreakCount="1">
    <brk id="38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44F17-AA8E-44DD-8E7E-895C151E89E7}">
  <sheetPr>
    <tabColor theme="9" tint="0.39997558519241921"/>
  </sheetPr>
  <dimension ref="A1:S110"/>
  <sheetViews>
    <sheetView topLeftCell="D1" zoomScale="80" zoomScaleNormal="80" zoomScaleSheetLayoutView="80" workbookViewId="0">
      <selection activeCell="R3" sqref="R3"/>
    </sheetView>
  </sheetViews>
  <sheetFormatPr defaultColWidth="9.109375" defaultRowHeight="14.4" x14ac:dyDescent="0.3"/>
  <cols>
    <col min="1" max="1" width="16.33203125" customWidth="1"/>
    <col min="2" max="2" width="33.6640625" style="35" bestFit="1" customWidth="1"/>
    <col min="3" max="3" width="44.33203125" style="35" bestFit="1" customWidth="1"/>
    <col min="4" max="4" width="19.109375" style="35" bestFit="1" customWidth="1"/>
    <col min="5" max="5" width="10.88671875" bestFit="1" customWidth="1"/>
    <col min="6" max="6" width="7.88671875" bestFit="1" customWidth="1"/>
    <col min="7" max="7" width="12.44140625" style="49" bestFit="1" customWidth="1"/>
    <col min="8" max="8" width="14.109375" style="44" bestFit="1" customWidth="1"/>
    <col min="9" max="9" width="2.33203125" style="4" customWidth="1"/>
    <col min="10" max="11" width="27.5546875" style="4" customWidth="1"/>
    <col min="12" max="12" width="28.33203125" style="8" customWidth="1"/>
    <col min="13" max="13" width="15.5546875" style="8" bestFit="1" customWidth="1"/>
    <col min="14" max="14" width="15.109375" style="8" customWidth="1"/>
    <col min="15" max="15" width="15" style="8" customWidth="1"/>
    <col min="16" max="16" width="14.109375" style="8" customWidth="1"/>
    <col min="17" max="17" width="15.6640625" style="6" customWidth="1"/>
    <col min="18" max="18" width="19.109375" style="6" bestFit="1" customWidth="1"/>
    <col min="19" max="19" width="19.6640625" style="6" customWidth="1"/>
  </cols>
  <sheetData>
    <row r="1" spans="1:19" ht="23.4" x14ac:dyDescent="0.45">
      <c r="A1" s="177" t="s">
        <v>711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s="9" customFormat="1" ht="55.2" x14ac:dyDescent="0.3">
      <c r="A2" s="52" t="s">
        <v>7</v>
      </c>
      <c r="B2" s="52" t="s">
        <v>8</v>
      </c>
      <c r="C2" s="53" t="s">
        <v>9</v>
      </c>
      <c r="D2" s="53" t="s">
        <v>10</v>
      </c>
      <c r="E2" s="52" t="s">
        <v>11</v>
      </c>
      <c r="F2" s="53" t="s">
        <v>12</v>
      </c>
      <c r="G2" s="53" t="s">
        <v>13</v>
      </c>
      <c r="H2" s="54" t="s">
        <v>14</v>
      </c>
      <c r="I2" s="55"/>
      <c r="J2" s="52" t="s">
        <v>15</v>
      </c>
      <c r="K2" s="52" t="s">
        <v>16</v>
      </c>
      <c r="L2" s="53" t="s">
        <v>17</v>
      </c>
      <c r="M2" s="53" t="s">
        <v>18</v>
      </c>
      <c r="N2" s="52" t="s">
        <v>19</v>
      </c>
      <c r="O2" s="53" t="s">
        <v>20</v>
      </c>
      <c r="P2" s="53" t="s">
        <v>21</v>
      </c>
      <c r="Q2" s="54" t="s">
        <v>22</v>
      </c>
      <c r="R2" s="52" t="s">
        <v>868</v>
      </c>
      <c r="S2" s="52" t="s">
        <v>23</v>
      </c>
    </row>
    <row r="3" spans="1:19" x14ac:dyDescent="0.3">
      <c r="A3" s="56" t="s">
        <v>24</v>
      </c>
      <c r="B3" s="57" t="s">
        <v>25</v>
      </c>
      <c r="C3" s="57" t="s">
        <v>26</v>
      </c>
      <c r="D3" s="57" t="s">
        <v>27</v>
      </c>
      <c r="E3" s="56" t="s">
        <v>28</v>
      </c>
      <c r="F3" s="56" t="s">
        <v>29</v>
      </c>
      <c r="G3" s="139">
        <v>239</v>
      </c>
      <c r="H3" s="59">
        <v>5997523313005</v>
      </c>
      <c r="I3" s="60"/>
      <c r="J3" s="61"/>
      <c r="K3" s="61"/>
      <c r="L3" s="61"/>
      <c r="M3" s="61"/>
      <c r="N3" s="61"/>
      <c r="O3" s="61"/>
      <c r="P3" s="62">
        <v>1</v>
      </c>
      <c r="Q3" s="63">
        <v>0</v>
      </c>
      <c r="R3" s="142">
        <f>VLOOKUP(B3,'Vaste korting'!$C$4:$G$25,5,FALSE)</f>
        <v>0</v>
      </c>
      <c r="S3" s="64">
        <f t="shared" ref="S3:S66" si="0">SUM(G3)*(P3*Q3)*(1-R3)</f>
        <v>0</v>
      </c>
    </row>
    <row r="4" spans="1:19" x14ac:dyDescent="0.3">
      <c r="A4" s="56" t="s">
        <v>24</v>
      </c>
      <c r="B4" s="57" t="s">
        <v>30</v>
      </c>
      <c r="C4" s="57" t="s">
        <v>31</v>
      </c>
      <c r="D4" s="57" t="s">
        <v>32</v>
      </c>
      <c r="E4" s="56" t="s">
        <v>33</v>
      </c>
      <c r="F4" s="56" t="s">
        <v>34</v>
      </c>
      <c r="G4" s="139">
        <v>556</v>
      </c>
      <c r="H4" s="59">
        <v>5000159398107</v>
      </c>
      <c r="I4" s="60"/>
      <c r="J4" s="61"/>
      <c r="K4" s="61"/>
      <c r="L4" s="61"/>
      <c r="M4" s="61"/>
      <c r="N4" s="61"/>
      <c r="O4" s="61"/>
      <c r="P4" s="62">
        <v>1</v>
      </c>
      <c r="Q4" s="63">
        <v>0</v>
      </c>
      <c r="R4" s="142">
        <f>VLOOKUP(B4,'Vaste korting'!$C$4:$G$25,5,FALSE)</f>
        <v>0</v>
      </c>
      <c r="S4" s="64">
        <f t="shared" si="0"/>
        <v>0</v>
      </c>
    </row>
    <row r="5" spans="1:19" x14ac:dyDescent="0.3">
      <c r="A5" s="56" t="s">
        <v>24</v>
      </c>
      <c r="B5" s="57" t="s">
        <v>30</v>
      </c>
      <c r="C5" s="57" t="s">
        <v>35</v>
      </c>
      <c r="D5" s="57" t="s">
        <v>36</v>
      </c>
      <c r="E5" s="56" t="s">
        <v>37</v>
      </c>
      <c r="F5" s="56" t="s">
        <v>38</v>
      </c>
      <c r="G5" s="139">
        <v>252</v>
      </c>
      <c r="H5" s="59">
        <v>8717677338689</v>
      </c>
      <c r="I5" s="60"/>
      <c r="J5" s="61"/>
      <c r="K5" s="61"/>
      <c r="L5" s="61"/>
      <c r="M5" s="61"/>
      <c r="N5" s="61"/>
      <c r="O5" s="61"/>
      <c r="P5" s="62">
        <v>1</v>
      </c>
      <c r="Q5" s="63">
        <v>0</v>
      </c>
      <c r="R5" s="142">
        <f>VLOOKUP(B5,'Vaste korting'!$C$4:$G$25,5,FALSE)</f>
        <v>0</v>
      </c>
      <c r="S5" s="64">
        <f t="shared" si="0"/>
        <v>0</v>
      </c>
    </row>
    <row r="6" spans="1:19" x14ac:dyDescent="0.3">
      <c r="A6" s="56" t="s">
        <v>24</v>
      </c>
      <c r="B6" s="57" t="s">
        <v>39</v>
      </c>
      <c r="C6" s="57" t="s">
        <v>40</v>
      </c>
      <c r="D6" s="57" t="s">
        <v>41</v>
      </c>
      <c r="E6" s="56" t="s">
        <v>42</v>
      </c>
      <c r="F6" s="56" t="s">
        <v>43</v>
      </c>
      <c r="G6" s="139">
        <v>649</v>
      </c>
      <c r="H6" s="59">
        <v>5900951014642</v>
      </c>
      <c r="I6" s="60"/>
      <c r="J6" s="61"/>
      <c r="K6" s="61"/>
      <c r="L6" s="61"/>
      <c r="M6" s="61"/>
      <c r="N6" s="61"/>
      <c r="O6" s="61"/>
      <c r="P6" s="62">
        <v>1</v>
      </c>
      <c r="Q6" s="63">
        <v>0</v>
      </c>
      <c r="R6" s="142">
        <f>VLOOKUP(B6,'Vaste korting'!$C$4:$G$25,5,FALSE)</f>
        <v>0</v>
      </c>
      <c r="S6" s="64">
        <f t="shared" si="0"/>
        <v>0</v>
      </c>
    </row>
    <row r="7" spans="1:19" x14ac:dyDescent="0.3">
      <c r="A7" s="56" t="s">
        <v>24</v>
      </c>
      <c r="B7" s="57" t="s">
        <v>39</v>
      </c>
      <c r="C7" s="57" t="s">
        <v>44</v>
      </c>
      <c r="D7" s="57" t="s">
        <v>45</v>
      </c>
      <c r="E7" s="56" t="s">
        <v>46</v>
      </c>
      <c r="F7" s="56" t="s">
        <v>47</v>
      </c>
      <c r="G7" s="139">
        <v>380</v>
      </c>
      <c r="H7" s="59">
        <v>80761761</v>
      </c>
      <c r="I7" s="60"/>
      <c r="J7" s="61"/>
      <c r="K7" s="61"/>
      <c r="L7" s="61"/>
      <c r="M7" s="61"/>
      <c r="N7" s="61"/>
      <c r="O7" s="61"/>
      <c r="P7" s="62">
        <v>1</v>
      </c>
      <c r="Q7" s="63">
        <v>0</v>
      </c>
      <c r="R7" s="142">
        <f>VLOOKUP(B7,'Vaste korting'!$C$4:$G$25,5,FALSE)</f>
        <v>0</v>
      </c>
      <c r="S7" s="64">
        <f t="shared" si="0"/>
        <v>0</v>
      </c>
    </row>
    <row r="8" spans="1:19" x14ac:dyDescent="0.3">
      <c r="A8" s="56" t="s">
        <v>24</v>
      </c>
      <c r="B8" s="57" t="s">
        <v>39</v>
      </c>
      <c r="C8" s="57" t="s">
        <v>48</v>
      </c>
      <c r="D8" s="57" t="s">
        <v>49</v>
      </c>
      <c r="E8" s="56" t="s">
        <v>50</v>
      </c>
      <c r="F8" s="56" t="s">
        <v>43</v>
      </c>
      <c r="G8" s="139">
        <v>489</v>
      </c>
      <c r="H8" s="59">
        <v>5000159459228</v>
      </c>
      <c r="I8" s="60"/>
      <c r="J8" s="61"/>
      <c r="K8" s="61"/>
      <c r="L8" s="61"/>
      <c r="M8" s="61"/>
      <c r="N8" s="61"/>
      <c r="O8" s="61"/>
      <c r="P8" s="62">
        <v>1</v>
      </c>
      <c r="Q8" s="63">
        <v>0</v>
      </c>
      <c r="R8" s="142">
        <f>VLOOKUP(B8,'Vaste korting'!$C$4:$G$25,5,FALSE)</f>
        <v>0</v>
      </c>
      <c r="S8" s="64">
        <f t="shared" si="0"/>
        <v>0</v>
      </c>
    </row>
    <row r="9" spans="1:19" x14ac:dyDescent="0.3">
      <c r="A9" s="56" t="s">
        <v>24</v>
      </c>
      <c r="B9" s="57" t="s">
        <v>39</v>
      </c>
      <c r="C9" s="57" t="s">
        <v>51</v>
      </c>
      <c r="D9" s="57" t="s">
        <v>52</v>
      </c>
      <c r="E9" s="56" t="s">
        <v>53</v>
      </c>
      <c r="F9" s="56" t="s">
        <v>54</v>
      </c>
      <c r="G9" s="139">
        <v>440</v>
      </c>
      <c r="H9" s="59">
        <v>5000159020312</v>
      </c>
      <c r="I9" s="60"/>
      <c r="J9" s="61"/>
      <c r="K9" s="61"/>
      <c r="L9" s="61"/>
      <c r="M9" s="61"/>
      <c r="N9" s="61"/>
      <c r="O9" s="61"/>
      <c r="P9" s="62">
        <v>1</v>
      </c>
      <c r="Q9" s="63">
        <v>0</v>
      </c>
      <c r="R9" s="142">
        <f>VLOOKUP(B9,'Vaste korting'!$C$4:$G$25,5,FALSE)</f>
        <v>0</v>
      </c>
      <c r="S9" s="64">
        <f t="shared" si="0"/>
        <v>0</v>
      </c>
    </row>
    <row r="10" spans="1:19" x14ac:dyDescent="0.3">
      <c r="A10" s="56" t="s">
        <v>24</v>
      </c>
      <c r="B10" s="57" t="s">
        <v>39</v>
      </c>
      <c r="C10" s="57" t="s">
        <v>55</v>
      </c>
      <c r="D10" s="57" t="s">
        <v>56</v>
      </c>
      <c r="E10" s="56" t="s">
        <v>57</v>
      </c>
      <c r="F10" s="56" t="s">
        <v>43</v>
      </c>
      <c r="G10" s="139">
        <v>347</v>
      </c>
      <c r="H10" s="59">
        <v>5000159461122</v>
      </c>
      <c r="I10" s="60"/>
      <c r="J10" s="61"/>
      <c r="K10" s="61"/>
      <c r="L10" s="61"/>
      <c r="M10" s="61"/>
      <c r="N10" s="61"/>
      <c r="O10" s="61"/>
      <c r="P10" s="62">
        <v>1</v>
      </c>
      <c r="Q10" s="63">
        <v>0</v>
      </c>
      <c r="R10" s="142">
        <f>VLOOKUP(B10,'Vaste korting'!$C$4:$G$25,5,FALSE)</f>
        <v>0</v>
      </c>
      <c r="S10" s="64">
        <f t="shared" si="0"/>
        <v>0</v>
      </c>
    </row>
    <row r="11" spans="1:19" x14ac:dyDescent="0.3">
      <c r="A11" s="56" t="s">
        <v>24</v>
      </c>
      <c r="B11" s="57" t="s">
        <v>39</v>
      </c>
      <c r="C11" s="57" t="s">
        <v>58</v>
      </c>
      <c r="D11" s="57" t="s">
        <v>59</v>
      </c>
      <c r="E11" s="56" t="s">
        <v>60</v>
      </c>
      <c r="F11" s="56" t="s">
        <v>61</v>
      </c>
      <c r="G11" s="139">
        <v>438</v>
      </c>
      <c r="H11" s="59">
        <v>5000159304245</v>
      </c>
      <c r="I11" s="60"/>
      <c r="J11" s="61"/>
      <c r="K11" s="61"/>
      <c r="L11" s="61"/>
      <c r="M11" s="61"/>
      <c r="N11" s="61"/>
      <c r="O11" s="61"/>
      <c r="P11" s="62">
        <v>1</v>
      </c>
      <c r="Q11" s="63">
        <v>0</v>
      </c>
      <c r="R11" s="142">
        <f>VLOOKUP(B11,'Vaste korting'!$C$4:$G$25,5,FALSE)</f>
        <v>0</v>
      </c>
      <c r="S11" s="64">
        <f t="shared" si="0"/>
        <v>0</v>
      </c>
    </row>
    <row r="12" spans="1:19" x14ac:dyDescent="0.3">
      <c r="A12" s="56" t="s">
        <v>24</v>
      </c>
      <c r="B12" s="57" t="s">
        <v>39</v>
      </c>
      <c r="C12" s="57" t="s">
        <v>62</v>
      </c>
      <c r="D12" s="57" t="s">
        <v>32</v>
      </c>
      <c r="E12" s="56" t="s">
        <v>57</v>
      </c>
      <c r="F12" s="56" t="s">
        <v>63</v>
      </c>
      <c r="G12" s="139">
        <v>312</v>
      </c>
      <c r="H12" s="59">
        <v>5000159407236</v>
      </c>
      <c r="I12" s="60"/>
      <c r="J12" s="61"/>
      <c r="K12" s="61"/>
      <c r="L12" s="61"/>
      <c r="M12" s="61"/>
      <c r="N12" s="61"/>
      <c r="O12" s="61"/>
      <c r="P12" s="62">
        <v>1</v>
      </c>
      <c r="Q12" s="63">
        <v>0</v>
      </c>
      <c r="R12" s="142">
        <f>VLOOKUP(B12,'Vaste korting'!$C$4:$G$25,5,FALSE)</f>
        <v>0</v>
      </c>
      <c r="S12" s="64">
        <f t="shared" si="0"/>
        <v>0</v>
      </c>
    </row>
    <row r="13" spans="1:19" x14ac:dyDescent="0.3">
      <c r="A13" s="56" t="s">
        <v>24</v>
      </c>
      <c r="B13" s="57" t="s">
        <v>39</v>
      </c>
      <c r="C13" s="57" t="s">
        <v>64</v>
      </c>
      <c r="D13" s="57" t="s">
        <v>45</v>
      </c>
      <c r="E13" s="56" t="s">
        <v>46</v>
      </c>
      <c r="F13" s="56" t="s">
        <v>65</v>
      </c>
      <c r="G13" s="139">
        <v>186</v>
      </c>
      <c r="H13" s="59">
        <v>80052760</v>
      </c>
      <c r="I13" s="60"/>
      <c r="J13" s="61"/>
      <c r="K13" s="61"/>
      <c r="L13" s="61"/>
      <c r="M13" s="61"/>
      <c r="N13" s="61"/>
      <c r="O13" s="61"/>
      <c r="P13" s="62">
        <v>1</v>
      </c>
      <c r="Q13" s="63">
        <v>0</v>
      </c>
      <c r="R13" s="142">
        <f>VLOOKUP(B13,'Vaste korting'!$C$4:$G$25,5,FALSE)</f>
        <v>0</v>
      </c>
      <c r="S13" s="64">
        <f t="shared" si="0"/>
        <v>0</v>
      </c>
    </row>
    <row r="14" spans="1:19" x14ac:dyDescent="0.3">
      <c r="A14" s="56" t="s">
        <v>24</v>
      </c>
      <c r="B14" s="57" t="s">
        <v>39</v>
      </c>
      <c r="C14" s="57" t="s">
        <v>66</v>
      </c>
      <c r="D14" s="57" t="s">
        <v>67</v>
      </c>
      <c r="E14" s="56" t="s">
        <v>42</v>
      </c>
      <c r="F14" s="56" t="s">
        <v>68</v>
      </c>
      <c r="G14" s="139">
        <v>194</v>
      </c>
      <c r="H14" s="59">
        <v>7613037244823</v>
      </c>
      <c r="I14" s="60"/>
      <c r="J14" s="61"/>
      <c r="K14" s="61"/>
      <c r="L14" s="61"/>
      <c r="M14" s="61"/>
      <c r="N14" s="61"/>
      <c r="O14" s="61"/>
      <c r="P14" s="62">
        <v>1</v>
      </c>
      <c r="Q14" s="63">
        <v>0</v>
      </c>
      <c r="R14" s="142">
        <f>VLOOKUP(B14,'Vaste korting'!$C$4:$G$25,5,FALSE)</f>
        <v>0</v>
      </c>
      <c r="S14" s="64">
        <f t="shared" si="0"/>
        <v>0</v>
      </c>
    </row>
    <row r="15" spans="1:19" x14ac:dyDescent="0.3">
      <c r="A15" s="56" t="s">
        <v>24</v>
      </c>
      <c r="B15" s="57" t="s">
        <v>39</v>
      </c>
      <c r="C15" s="57" t="s">
        <v>69</v>
      </c>
      <c r="D15" s="57" t="s">
        <v>59</v>
      </c>
      <c r="E15" s="56" t="s">
        <v>60</v>
      </c>
      <c r="F15" s="56" t="s">
        <v>70</v>
      </c>
      <c r="G15" s="139">
        <v>268</v>
      </c>
      <c r="H15" s="59">
        <v>40111445</v>
      </c>
      <c r="I15" s="60"/>
      <c r="J15" s="61"/>
      <c r="K15" s="61"/>
      <c r="L15" s="61"/>
      <c r="M15" s="61"/>
      <c r="N15" s="61"/>
      <c r="O15" s="61"/>
      <c r="P15" s="62">
        <v>1</v>
      </c>
      <c r="Q15" s="63">
        <v>0</v>
      </c>
      <c r="R15" s="142">
        <f>VLOOKUP(B15,'Vaste korting'!$C$4:$G$25,5,FALSE)</f>
        <v>0</v>
      </c>
      <c r="S15" s="64">
        <f t="shared" si="0"/>
        <v>0</v>
      </c>
    </row>
    <row r="16" spans="1:19" x14ac:dyDescent="0.3">
      <c r="A16" s="56" t="s">
        <v>24</v>
      </c>
      <c r="B16" s="57" t="s">
        <v>39</v>
      </c>
      <c r="C16" s="57" t="s">
        <v>71</v>
      </c>
      <c r="D16" s="57" t="s">
        <v>56</v>
      </c>
      <c r="E16" s="56" t="s">
        <v>42</v>
      </c>
      <c r="F16" s="56" t="s">
        <v>72</v>
      </c>
      <c r="G16" s="139">
        <v>120</v>
      </c>
      <c r="H16" s="59">
        <v>4607065738204</v>
      </c>
      <c r="I16" s="60"/>
      <c r="J16" s="61"/>
      <c r="K16" s="61"/>
      <c r="L16" s="61"/>
      <c r="M16" s="61"/>
      <c r="N16" s="61"/>
      <c r="O16" s="61"/>
      <c r="P16" s="62">
        <v>1</v>
      </c>
      <c r="Q16" s="63">
        <v>0</v>
      </c>
      <c r="R16" s="142">
        <f>VLOOKUP(B16,'Vaste korting'!$C$4:$G$25,5,FALSE)</f>
        <v>0</v>
      </c>
      <c r="S16" s="64">
        <f t="shared" si="0"/>
        <v>0</v>
      </c>
    </row>
    <row r="17" spans="1:19" x14ac:dyDescent="0.3">
      <c r="A17" s="56" t="s">
        <v>24</v>
      </c>
      <c r="B17" s="57" t="s">
        <v>39</v>
      </c>
      <c r="C17" s="57" t="s">
        <v>73</v>
      </c>
      <c r="D17" s="57" t="s">
        <v>52</v>
      </c>
      <c r="E17" s="56" t="s">
        <v>42</v>
      </c>
      <c r="F17" s="56" t="s">
        <v>74</v>
      </c>
      <c r="G17" s="139">
        <v>147</v>
      </c>
      <c r="H17" s="59">
        <v>5000159462129</v>
      </c>
      <c r="I17" s="60"/>
      <c r="J17" s="61"/>
      <c r="K17" s="61"/>
      <c r="L17" s="61"/>
      <c r="M17" s="61"/>
      <c r="N17" s="61"/>
      <c r="O17" s="61"/>
      <c r="P17" s="62">
        <v>1</v>
      </c>
      <c r="Q17" s="63">
        <v>0</v>
      </c>
      <c r="R17" s="142">
        <f>VLOOKUP(B17,'Vaste korting'!$C$4:$G$25,5,FALSE)</f>
        <v>0</v>
      </c>
      <c r="S17" s="64">
        <f t="shared" si="0"/>
        <v>0</v>
      </c>
    </row>
    <row r="18" spans="1:19" x14ac:dyDescent="0.3">
      <c r="A18" s="56" t="s">
        <v>24</v>
      </c>
      <c r="B18" s="57" t="s">
        <v>75</v>
      </c>
      <c r="C18" s="57" t="s">
        <v>76</v>
      </c>
      <c r="D18" s="57" t="s">
        <v>76</v>
      </c>
      <c r="E18" s="56" t="s">
        <v>77</v>
      </c>
      <c r="F18" s="56" t="s">
        <v>78</v>
      </c>
      <c r="G18" s="139">
        <v>266</v>
      </c>
      <c r="H18" s="59">
        <v>8710956001151</v>
      </c>
      <c r="I18" s="60"/>
      <c r="J18" s="61"/>
      <c r="K18" s="61"/>
      <c r="L18" s="61"/>
      <c r="M18" s="61"/>
      <c r="N18" s="61"/>
      <c r="O18" s="61"/>
      <c r="P18" s="62">
        <v>1</v>
      </c>
      <c r="Q18" s="63">
        <v>0</v>
      </c>
      <c r="R18" s="142">
        <f>VLOOKUP(B18,'Vaste korting'!$C$4:$G$25,5,FALSE)</f>
        <v>0</v>
      </c>
      <c r="S18" s="64">
        <f t="shared" si="0"/>
        <v>0</v>
      </c>
    </row>
    <row r="19" spans="1:19" x14ac:dyDescent="0.3">
      <c r="A19" s="56" t="s">
        <v>24</v>
      </c>
      <c r="B19" s="57" t="s">
        <v>75</v>
      </c>
      <c r="C19" s="57" t="s">
        <v>79</v>
      </c>
      <c r="D19" s="57" t="s">
        <v>80</v>
      </c>
      <c r="E19" s="56" t="s">
        <v>77</v>
      </c>
      <c r="F19" s="56" t="s">
        <v>78</v>
      </c>
      <c r="G19" s="139">
        <v>236</v>
      </c>
      <c r="H19" s="59">
        <v>87167160</v>
      </c>
      <c r="I19" s="60"/>
      <c r="J19" s="61"/>
      <c r="K19" s="61"/>
      <c r="L19" s="61"/>
      <c r="M19" s="61"/>
      <c r="N19" s="61"/>
      <c r="O19" s="61"/>
      <c r="P19" s="62">
        <v>1</v>
      </c>
      <c r="Q19" s="63">
        <v>0</v>
      </c>
      <c r="R19" s="142">
        <f>VLOOKUP(B19,'Vaste korting'!$C$4:$G$25,5,FALSE)</f>
        <v>0</v>
      </c>
      <c r="S19" s="64">
        <f t="shared" si="0"/>
        <v>0</v>
      </c>
    </row>
    <row r="20" spans="1:19" x14ac:dyDescent="0.3">
      <c r="A20" s="56" t="s">
        <v>24</v>
      </c>
      <c r="B20" s="57" t="s">
        <v>81</v>
      </c>
      <c r="C20" s="57" t="s">
        <v>82</v>
      </c>
      <c r="D20" s="57" t="s">
        <v>83</v>
      </c>
      <c r="E20" s="56" t="s">
        <v>37</v>
      </c>
      <c r="F20" s="56" t="s">
        <v>84</v>
      </c>
      <c r="G20" s="139">
        <v>407</v>
      </c>
      <c r="H20" s="59">
        <v>4014400901191</v>
      </c>
      <c r="I20" s="60"/>
      <c r="J20" s="61"/>
      <c r="K20" s="61"/>
      <c r="L20" s="61"/>
      <c r="M20" s="61"/>
      <c r="N20" s="61"/>
      <c r="O20" s="61"/>
      <c r="P20" s="62">
        <v>1</v>
      </c>
      <c r="Q20" s="63">
        <v>0</v>
      </c>
      <c r="R20" s="142">
        <f>VLOOKUP(B20,'Vaste korting'!$C$4:$G$25,5,FALSE)</f>
        <v>0</v>
      </c>
      <c r="S20" s="64">
        <f t="shared" si="0"/>
        <v>0</v>
      </c>
    </row>
    <row r="21" spans="1:19" x14ac:dyDescent="0.3">
      <c r="A21" s="56" t="s">
        <v>24</v>
      </c>
      <c r="B21" s="57" t="s">
        <v>85</v>
      </c>
      <c r="C21" s="57" t="s">
        <v>86</v>
      </c>
      <c r="D21" s="57" t="s">
        <v>87</v>
      </c>
      <c r="E21" s="56" t="s">
        <v>60</v>
      </c>
      <c r="F21" s="56" t="s">
        <v>88</v>
      </c>
      <c r="G21" s="139">
        <v>267</v>
      </c>
      <c r="H21" s="59">
        <v>5414359999611</v>
      </c>
      <c r="I21" s="60"/>
      <c r="J21" s="61"/>
      <c r="K21" s="61"/>
      <c r="L21" s="61"/>
      <c r="M21" s="61"/>
      <c r="N21" s="61"/>
      <c r="O21" s="61"/>
      <c r="P21" s="62">
        <v>1</v>
      </c>
      <c r="Q21" s="63">
        <v>0</v>
      </c>
      <c r="R21" s="142">
        <f>VLOOKUP(B21,'Vaste korting'!$C$4:$G$25,5,FALSE)</f>
        <v>0</v>
      </c>
      <c r="S21" s="64">
        <f t="shared" si="0"/>
        <v>0</v>
      </c>
    </row>
    <row r="22" spans="1:19" x14ac:dyDescent="0.3">
      <c r="A22" s="56" t="s">
        <v>24</v>
      </c>
      <c r="B22" s="57" t="s">
        <v>85</v>
      </c>
      <c r="C22" s="57" t="s">
        <v>89</v>
      </c>
      <c r="D22" s="57" t="s">
        <v>90</v>
      </c>
      <c r="E22" s="56" t="s">
        <v>91</v>
      </c>
      <c r="F22" s="56" t="s">
        <v>88</v>
      </c>
      <c r="G22" s="139">
        <v>560</v>
      </c>
      <c r="H22" s="59">
        <v>8713276092038</v>
      </c>
      <c r="I22" s="60"/>
      <c r="J22" s="61"/>
      <c r="K22" s="61"/>
      <c r="L22" s="61"/>
      <c r="M22" s="61"/>
      <c r="N22" s="61"/>
      <c r="O22" s="61"/>
      <c r="P22" s="62">
        <v>1</v>
      </c>
      <c r="Q22" s="63">
        <v>0</v>
      </c>
      <c r="R22" s="142">
        <f>VLOOKUP(B22,'Vaste korting'!$C$4:$G$25,5,FALSE)</f>
        <v>0</v>
      </c>
      <c r="S22" s="64">
        <f t="shared" si="0"/>
        <v>0</v>
      </c>
    </row>
    <row r="23" spans="1:19" x14ac:dyDescent="0.3">
      <c r="A23" s="56" t="s">
        <v>24</v>
      </c>
      <c r="B23" s="57" t="s">
        <v>85</v>
      </c>
      <c r="C23" s="57" t="s">
        <v>92</v>
      </c>
      <c r="D23" s="57" t="s">
        <v>90</v>
      </c>
      <c r="E23" s="56" t="s">
        <v>91</v>
      </c>
      <c r="F23" s="56" t="s">
        <v>93</v>
      </c>
      <c r="G23" s="139">
        <v>294</v>
      </c>
      <c r="H23" s="59">
        <v>8713276090027</v>
      </c>
      <c r="I23" s="60"/>
      <c r="J23" s="61"/>
      <c r="K23" s="61"/>
      <c r="L23" s="61"/>
      <c r="M23" s="61"/>
      <c r="N23" s="61"/>
      <c r="O23" s="61"/>
      <c r="P23" s="62">
        <v>1</v>
      </c>
      <c r="Q23" s="63">
        <v>0</v>
      </c>
      <c r="R23" s="142">
        <f>VLOOKUP(B23,'Vaste korting'!$C$4:$G$25,5,FALSE)</f>
        <v>0</v>
      </c>
      <c r="S23" s="64">
        <f t="shared" si="0"/>
        <v>0</v>
      </c>
    </row>
    <row r="24" spans="1:19" x14ac:dyDescent="0.3">
      <c r="A24" s="56" t="s">
        <v>24</v>
      </c>
      <c r="B24" s="57" t="s">
        <v>85</v>
      </c>
      <c r="C24" s="57" t="s">
        <v>94</v>
      </c>
      <c r="D24" s="57" t="s">
        <v>87</v>
      </c>
      <c r="E24" s="56" t="s">
        <v>60</v>
      </c>
      <c r="F24" s="56" t="s">
        <v>95</v>
      </c>
      <c r="G24" s="139">
        <v>126</v>
      </c>
      <c r="H24" s="59">
        <v>5414359999208</v>
      </c>
      <c r="I24" s="60"/>
      <c r="J24" s="61"/>
      <c r="K24" s="61"/>
      <c r="L24" s="61"/>
      <c r="M24" s="61"/>
      <c r="N24" s="61"/>
      <c r="O24" s="61"/>
      <c r="P24" s="62">
        <v>1</v>
      </c>
      <c r="Q24" s="63">
        <v>0</v>
      </c>
      <c r="R24" s="142">
        <f>VLOOKUP(B24,'Vaste korting'!$C$4:$G$25,5,FALSE)</f>
        <v>0</v>
      </c>
      <c r="S24" s="64">
        <f t="shared" si="0"/>
        <v>0</v>
      </c>
    </row>
    <row r="25" spans="1:19" x14ac:dyDescent="0.3">
      <c r="A25" s="56" t="s">
        <v>24</v>
      </c>
      <c r="B25" s="57" t="s">
        <v>85</v>
      </c>
      <c r="C25" s="57" t="s">
        <v>96</v>
      </c>
      <c r="D25" s="57" t="s">
        <v>87</v>
      </c>
      <c r="E25" s="56" t="s">
        <v>91</v>
      </c>
      <c r="F25" s="56" t="s">
        <v>97</v>
      </c>
      <c r="G25" s="139">
        <v>149</v>
      </c>
      <c r="H25" s="59">
        <v>5060292302256</v>
      </c>
      <c r="I25" s="60"/>
      <c r="J25" s="61"/>
      <c r="K25" s="61"/>
      <c r="L25" s="61"/>
      <c r="M25" s="61"/>
      <c r="N25" s="61"/>
      <c r="O25" s="61"/>
      <c r="P25" s="62">
        <v>1</v>
      </c>
      <c r="Q25" s="63">
        <v>0</v>
      </c>
      <c r="R25" s="142">
        <f>VLOOKUP(B25,'Vaste korting'!$C$4:$G$25,5,FALSE)</f>
        <v>0</v>
      </c>
      <c r="S25" s="64">
        <f t="shared" si="0"/>
        <v>0</v>
      </c>
    </row>
    <row r="26" spans="1:19" x14ac:dyDescent="0.3">
      <c r="A26" s="56" t="s">
        <v>24</v>
      </c>
      <c r="B26" s="57" t="s">
        <v>85</v>
      </c>
      <c r="C26" s="57" t="s">
        <v>98</v>
      </c>
      <c r="D26" s="57" t="s">
        <v>99</v>
      </c>
      <c r="E26" s="56" t="s">
        <v>100</v>
      </c>
      <c r="F26" s="56" t="s">
        <v>101</v>
      </c>
      <c r="G26" s="139">
        <v>158</v>
      </c>
      <c r="H26" s="59">
        <v>8710775903452</v>
      </c>
      <c r="I26" s="60"/>
      <c r="J26" s="61"/>
      <c r="K26" s="61"/>
      <c r="L26" s="61"/>
      <c r="M26" s="61"/>
      <c r="N26" s="61"/>
      <c r="O26" s="61"/>
      <c r="P26" s="62">
        <v>1</v>
      </c>
      <c r="Q26" s="63">
        <v>0</v>
      </c>
      <c r="R26" s="142">
        <f>VLOOKUP(B26,'Vaste korting'!$C$4:$G$25,5,FALSE)</f>
        <v>0</v>
      </c>
      <c r="S26" s="64">
        <f t="shared" si="0"/>
        <v>0</v>
      </c>
    </row>
    <row r="27" spans="1:19" x14ac:dyDescent="0.3">
      <c r="A27" s="56" t="s">
        <v>24</v>
      </c>
      <c r="B27" s="57" t="s">
        <v>102</v>
      </c>
      <c r="C27" s="57" t="s">
        <v>103</v>
      </c>
      <c r="D27" s="57" t="s">
        <v>104</v>
      </c>
      <c r="E27" s="56" t="s">
        <v>105</v>
      </c>
      <c r="F27" s="56" t="s">
        <v>106</v>
      </c>
      <c r="G27" s="139">
        <v>163</v>
      </c>
      <c r="H27" s="59">
        <v>5000112646672</v>
      </c>
      <c r="I27" s="60"/>
      <c r="J27" s="61"/>
      <c r="K27" s="61"/>
      <c r="L27" s="61"/>
      <c r="M27" s="61"/>
      <c r="N27" s="61"/>
      <c r="O27" s="61"/>
      <c r="P27" s="62">
        <v>1</v>
      </c>
      <c r="Q27" s="63">
        <v>0</v>
      </c>
      <c r="R27" s="142">
        <f>VLOOKUP(B27,'Vaste korting'!$C$4:$G$25,5,FALSE)</f>
        <v>0</v>
      </c>
      <c r="S27" s="64">
        <f t="shared" si="0"/>
        <v>0</v>
      </c>
    </row>
    <row r="28" spans="1:19" x14ac:dyDescent="0.3">
      <c r="A28" s="56" t="s">
        <v>24</v>
      </c>
      <c r="B28" s="57" t="s">
        <v>102</v>
      </c>
      <c r="C28" s="57" t="s">
        <v>107</v>
      </c>
      <c r="D28" s="57" t="s">
        <v>108</v>
      </c>
      <c r="E28" s="56" t="s">
        <v>109</v>
      </c>
      <c r="F28" s="56" t="s">
        <v>110</v>
      </c>
      <c r="G28" s="139">
        <v>234</v>
      </c>
      <c r="H28" s="59">
        <v>5000112646115</v>
      </c>
      <c r="I28" s="60"/>
      <c r="J28" s="61"/>
      <c r="K28" s="61"/>
      <c r="L28" s="61"/>
      <c r="M28" s="61"/>
      <c r="N28" s="61"/>
      <c r="O28" s="61"/>
      <c r="P28" s="62">
        <v>1</v>
      </c>
      <c r="Q28" s="63">
        <v>0</v>
      </c>
      <c r="R28" s="142">
        <f>VLOOKUP(B28,'Vaste korting'!$C$4:$G$25,5,FALSE)</f>
        <v>0</v>
      </c>
      <c r="S28" s="64">
        <f t="shared" si="0"/>
        <v>0</v>
      </c>
    </row>
    <row r="29" spans="1:19" x14ac:dyDescent="0.3">
      <c r="A29" s="56" t="s">
        <v>24</v>
      </c>
      <c r="B29" s="57" t="s">
        <v>102</v>
      </c>
      <c r="C29" s="57" t="s">
        <v>111</v>
      </c>
      <c r="D29" s="57" t="s">
        <v>112</v>
      </c>
      <c r="E29" s="56" t="s">
        <v>105</v>
      </c>
      <c r="F29" s="56" t="s">
        <v>113</v>
      </c>
      <c r="G29" s="139">
        <v>94</v>
      </c>
      <c r="H29" s="59">
        <v>8715600244687</v>
      </c>
      <c r="I29" s="60"/>
      <c r="J29" s="61"/>
      <c r="K29" s="61"/>
      <c r="L29" s="61"/>
      <c r="M29" s="61"/>
      <c r="N29" s="61"/>
      <c r="O29" s="61"/>
      <c r="P29" s="62">
        <v>1</v>
      </c>
      <c r="Q29" s="63">
        <v>0</v>
      </c>
      <c r="R29" s="142">
        <f>VLOOKUP(B29,'Vaste korting'!$C$4:$G$25,5,FALSE)</f>
        <v>0</v>
      </c>
      <c r="S29" s="64">
        <f t="shared" si="0"/>
        <v>0</v>
      </c>
    </row>
    <row r="30" spans="1:19" x14ac:dyDescent="0.3">
      <c r="A30" s="56" t="s">
        <v>24</v>
      </c>
      <c r="B30" s="57" t="s">
        <v>102</v>
      </c>
      <c r="C30" s="57" t="s">
        <v>114</v>
      </c>
      <c r="D30" s="57" t="s">
        <v>104</v>
      </c>
      <c r="E30" s="56" t="s">
        <v>109</v>
      </c>
      <c r="F30" s="56" t="s">
        <v>110</v>
      </c>
      <c r="G30" s="139">
        <v>145</v>
      </c>
      <c r="H30" s="59">
        <v>5000112646627</v>
      </c>
      <c r="I30" s="60"/>
      <c r="J30" s="61"/>
      <c r="K30" s="61"/>
      <c r="L30" s="61"/>
      <c r="M30" s="61"/>
      <c r="N30" s="61"/>
      <c r="O30" s="61"/>
      <c r="P30" s="62">
        <v>1</v>
      </c>
      <c r="Q30" s="63">
        <v>0</v>
      </c>
      <c r="R30" s="142">
        <f>VLOOKUP(B30,'Vaste korting'!$C$4:$G$25,5,FALSE)</f>
        <v>0</v>
      </c>
      <c r="S30" s="64">
        <f t="shared" si="0"/>
        <v>0</v>
      </c>
    </row>
    <row r="31" spans="1:19" x14ac:dyDescent="0.3">
      <c r="A31" s="56" t="s">
        <v>24</v>
      </c>
      <c r="B31" s="57" t="s">
        <v>102</v>
      </c>
      <c r="C31" s="57" t="s">
        <v>103</v>
      </c>
      <c r="D31" s="57" t="s">
        <v>104</v>
      </c>
      <c r="E31" s="56" t="s">
        <v>109</v>
      </c>
      <c r="F31" s="56" t="s">
        <v>110</v>
      </c>
      <c r="G31" s="139">
        <v>100</v>
      </c>
      <c r="H31" s="59">
        <v>5000112646719</v>
      </c>
      <c r="I31" s="60"/>
      <c r="J31" s="61"/>
      <c r="K31" s="61"/>
      <c r="L31" s="61"/>
      <c r="M31" s="61"/>
      <c r="N31" s="61"/>
      <c r="O31" s="61"/>
      <c r="P31" s="62">
        <v>1</v>
      </c>
      <c r="Q31" s="63">
        <v>0</v>
      </c>
      <c r="R31" s="142">
        <f>VLOOKUP(B31,'Vaste korting'!$C$4:$G$25,5,FALSE)</f>
        <v>0</v>
      </c>
      <c r="S31" s="64">
        <f t="shared" si="0"/>
        <v>0</v>
      </c>
    </row>
    <row r="32" spans="1:19" x14ac:dyDescent="0.3">
      <c r="A32" s="56" t="s">
        <v>24</v>
      </c>
      <c r="B32" s="57" t="s">
        <v>102</v>
      </c>
      <c r="C32" s="57" t="s">
        <v>115</v>
      </c>
      <c r="D32" s="57" t="s">
        <v>108</v>
      </c>
      <c r="E32" s="56" t="s">
        <v>109</v>
      </c>
      <c r="F32" s="56" t="s">
        <v>116</v>
      </c>
      <c r="G32" s="139">
        <v>137</v>
      </c>
      <c r="H32" s="59">
        <v>5000112646122</v>
      </c>
      <c r="I32" s="60"/>
      <c r="J32" s="61"/>
      <c r="K32" s="61"/>
      <c r="L32" s="61"/>
      <c r="M32" s="61"/>
      <c r="N32" s="61"/>
      <c r="O32" s="61"/>
      <c r="P32" s="62">
        <v>1</v>
      </c>
      <c r="Q32" s="63">
        <v>0</v>
      </c>
      <c r="R32" s="142">
        <f>VLOOKUP(B32,'Vaste korting'!$C$4:$G$25,5,FALSE)</f>
        <v>0</v>
      </c>
      <c r="S32" s="64">
        <f t="shared" si="0"/>
        <v>0</v>
      </c>
    </row>
    <row r="33" spans="1:19" x14ac:dyDescent="0.3">
      <c r="A33" s="56" t="s">
        <v>24</v>
      </c>
      <c r="B33" s="57" t="s">
        <v>102</v>
      </c>
      <c r="C33" s="57" t="s">
        <v>117</v>
      </c>
      <c r="D33" s="57" t="s">
        <v>108</v>
      </c>
      <c r="E33" s="56" t="s">
        <v>109</v>
      </c>
      <c r="F33" s="56" t="s">
        <v>110</v>
      </c>
      <c r="G33" s="139">
        <v>124</v>
      </c>
      <c r="H33" s="59">
        <v>5000112646184</v>
      </c>
      <c r="I33" s="60"/>
      <c r="J33" s="61"/>
      <c r="K33" s="61"/>
      <c r="L33" s="61"/>
      <c r="M33" s="61"/>
      <c r="N33" s="61"/>
      <c r="O33" s="61"/>
      <c r="P33" s="62">
        <v>1</v>
      </c>
      <c r="Q33" s="63">
        <v>0</v>
      </c>
      <c r="R33" s="142">
        <f>VLOOKUP(B33,'Vaste korting'!$C$4:$G$25,5,FALSE)</f>
        <v>0</v>
      </c>
      <c r="S33" s="64">
        <f t="shared" si="0"/>
        <v>0</v>
      </c>
    </row>
    <row r="34" spans="1:19" x14ac:dyDescent="0.3">
      <c r="A34" s="56" t="s">
        <v>24</v>
      </c>
      <c r="B34" s="57" t="s">
        <v>102</v>
      </c>
      <c r="C34" s="57" t="s">
        <v>114</v>
      </c>
      <c r="D34" s="57" t="s">
        <v>104</v>
      </c>
      <c r="E34" s="56" t="s">
        <v>109</v>
      </c>
      <c r="F34" s="56" t="s">
        <v>116</v>
      </c>
      <c r="G34" s="139">
        <v>140</v>
      </c>
      <c r="H34" s="59">
        <v>5000112646634</v>
      </c>
      <c r="I34" s="60"/>
      <c r="J34" s="61"/>
      <c r="K34" s="61"/>
      <c r="L34" s="61"/>
      <c r="M34" s="61"/>
      <c r="N34" s="61"/>
      <c r="O34" s="61"/>
      <c r="P34" s="62">
        <v>1</v>
      </c>
      <c r="Q34" s="63">
        <v>0</v>
      </c>
      <c r="R34" s="142">
        <f>VLOOKUP(B34,'Vaste korting'!$C$4:$G$25,5,FALSE)</f>
        <v>0</v>
      </c>
      <c r="S34" s="64">
        <f t="shared" si="0"/>
        <v>0</v>
      </c>
    </row>
    <row r="35" spans="1:19" x14ac:dyDescent="0.3">
      <c r="A35" s="56" t="s">
        <v>24</v>
      </c>
      <c r="B35" s="57" t="s">
        <v>118</v>
      </c>
      <c r="C35" s="57" t="s">
        <v>103</v>
      </c>
      <c r="D35" s="57" t="s">
        <v>104</v>
      </c>
      <c r="E35" s="56" t="s">
        <v>105</v>
      </c>
      <c r="F35" s="56" t="s">
        <v>119</v>
      </c>
      <c r="G35" s="139">
        <v>524</v>
      </c>
      <c r="H35" s="59">
        <v>5000112648478</v>
      </c>
      <c r="I35" s="60"/>
      <c r="J35" s="61"/>
      <c r="K35" s="61"/>
      <c r="L35" s="61"/>
      <c r="M35" s="61"/>
      <c r="N35" s="61"/>
      <c r="O35" s="61"/>
      <c r="P35" s="62">
        <v>1</v>
      </c>
      <c r="Q35" s="63">
        <v>0</v>
      </c>
      <c r="R35" s="142">
        <f>VLOOKUP(B35,'Vaste korting'!$C$4:$G$25,5,FALSE)</f>
        <v>0</v>
      </c>
      <c r="S35" s="64">
        <f t="shared" si="0"/>
        <v>0</v>
      </c>
    </row>
    <row r="36" spans="1:19" x14ac:dyDescent="0.3">
      <c r="A36" s="56" t="s">
        <v>24</v>
      </c>
      <c r="B36" s="57" t="s">
        <v>118</v>
      </c>
      <c r="C36" s="57" t="s">
        <v>120</v>
      </c>
      <c r="D36" s="57" t="s">
        <v>104</v>
      </c>
      <c r="E36" s="56" t="s">
        <v>121</v>
      </c>
      <c r="F36" s="56" t="s">
        <v>122</v>
      </c>
      <c r="G36" s="139">
        <v>429</v>
      </c>
      <c r="H36" s="59">
        <v>5000112638745</v>
      </c>
      <c r="I36" s="60"/>
      <c r="J36" s="61"/>
      <c r="K36" s="61"/>
      <c r="L36" s="61"/>
      <c r="M36" s="61"/>
      <c r="N36" s="61"/>
      <c r="O36" s="61"/>
      <c r="P36" s="62">
        <v>1</v>
      </c>
      <c r="Q36" s="63">
        <v>0</v>
      </c>
      <c r="R36" s="142">
        <f>VLOOKUP(B36,'Vaste korting'!$C$4:$G$25,5,FALSE)</f>
        <v>0</v>
      </c>
      <c r="S36" s="64">
        <f t="shared" si="0"/>
        <v>0</v>
      </c>
    </row>
    <row r="37" spans="1:19" x14ac:dyDescent="0.3">
      <c r="A37" s="56" t="s">
        <v>24</v>
      </c>
      <c r="B37" s="57" t="s">
        <v>118</v>
      </c>
      <c r="C37" s="57" t="s">
        <v>123</v>
      </c>
      <c r="D37" s="57" t="s">
        <v>108</v>
      </c>
      <c r="E37" s="56" t="s">
        <v>121</v>
      </c>
      <c r="F37" s="56" t="s">
        <v>122</v>
      </c>
      <c r="G37" s="139">
        <v>394</v>
      </c>
      <c r="H37" s="59">
        <v>5449000302946</v>
      </c>
      <c r="I37" s="60"/>
      <c r="J37" s="61"/>
      <c r="K37" s="61"/>
      <c r="L37" s="61"/>
      <c r="M37" s="61"/>
      <c r="N37" s="61"/>
      <c r="O37" s="61"/>
      <c r="P37" s="62">
        <v>1</v>
      </c>
      <c r="Q37" s="63">
        <v>0</v>
      </c>
      <c r="R37" s="142">
        <f>VLOOKUP(B37,'Vaste korting'!$C$4:$G$25,5,FALSE)</f>
        <v>0</v>
      </c>
      <c r="S37" s="64">
        <f t="shared" si="0"/>
        <v>0</v>
      </c>
    </row>
    <row r="38" spans="1:19" x14ac:dyDescent="0.3">
      <c r="A38" s="56" t="s">
        <v>24</v>
      </c>
      <c r="B38" s="57" t="s">
        <v>118</v>
      </c>
      <c r="C38" s="57" t="s">
        <v>124</v>
      </c>
      <c r="D38" s="57" t="s">
        <v>108</v>
      </c>
      <c r="E38" s="56" t="s">
        <v>121</v>
      </c>
      <c r="F38" s="56" t="s">
        <v>122</v>
      </c>
      <c r="G38" s="139">
        <v>266</v>
      </c>
      <c r="H38" s="59">
        <v>5449000235367</v>
      </c>
      <c r="I38" s="60"/>
      <c r="J38" s="61"/>
      <c r="K38" s="61"/>
      <c r="L38" s="61"/>
      <c r="M38" s="61"/>
      <c r="N38" s="61"/>
      <c r="O38" s="61"/>
      <c r="P38" s="62">
        <v>1</v>
      </c>
      <c r="Q38" s="63">
        <v>0</v>
      </c>
      <c r="R38" s="142">
        <f>VLOOKUP(B38,'Vaste korting'!$C$4:$G$25,5,FALSE)</f>
        <v>0</v>
      </c>
      <c r="S38" s="64">
        <f t="shared" si="0"/>
        <v>0</v>
      </c>
    </row>
    <row r="39" spans="1:19" x14ac:dyDescent="0.3">
      <c r="A39" s="56" t="s">
        <v>24</v>
      </c>
      <c r="B39" s="57" t="s">
        <v>118</v>
      </c>
      <c r="C39" s="57" t="s">
        <v>125</v>
      </c>
      <c r="D39" s="57" t="s">
        <v>104</v>
      </c>
      <c r="E39" s="56" t="s">
        <v>121</v>
      </c>
      <c r="F39" s="56" t="s">
        <v>122</v>
      </c>
      <c r="G39" s="139">
        <v>209</v>
      </c>
      <c r="H39" s="59">
        <v>5449000224699</v>
      </c>
      <c r="I39" s="60"/>
      <c r="J39" s="61"/>
      <c r="K39" s="61"/>
      <c r="L39" s="61"/>
      <c r="M39" s="61"/>
      <c r="N39" s="61"/>
      <c r="O39" s="61"/>
      <c r="P39" s="62">
        <v>1</v>
      </c>
      <c r="Q39" s="63">
        <v>0</v>
      </c>
      <c r="R39" s="142">
        <f>VLOOKUP(B39,'Vaste korting'!$C$4:$G$25,5,FALSE)</f>
        <v>0</v>
      </c>
      <c r="S39" s="64">
        <f t="shared" si="0"/>
        <v>0</v>
      </c>
    </row>
    <row r="40" spans="1:19" x14ac:dyDescent="0.3">
      <c r="A40" s="56" t="s">
        <v>24</v>
      </c>
      <c r="B40" s="57" t="s">
        <v>118</v>
      </c>
      <c r="C40" s="57" t="s">
        <v>126</v>
      </c>
      <c r="D40" s="57" t="s">
        <v>127</v>
      </c>
      <c r="E40" s="56" t="s">
        <v>121</v>
      </c>
      <c r="F40" s="56" t="s">
        <v>122</v>
      </c>
      <c r="G40" s="139">
        <v>170</v>
      </c>
      <c r="H40" s="59">
        <v>8714100616963</v>
      </c>
      <c r="I40" s="60"/>
      <c r="J40" s="61"/>
      <c r="K40" s="61"/>
      <c r="L40" s="61"/>
      <c r="M40" s="61"/>
      <c r="N40" s="61"/>
      <c r="O40" s="61"/>
      <c r="P40" s="62">
        <v>1</v>
      </c>
      <c r="Q40" s="63">
        <v>0</v>
      </c>
      <c r="R40" s="142">
        <f>VLOOKUP(B40,'Vaste korting'!$C$4:$G$25,5,FALSE)</f>
        <v>0</v>
      </c>
      <c r="S40" s="64">
        <f t="shared" si="0"/>
        <v>0</v>
      </c>
    </row>
    <row r="41" spans="1:19" x14ac:dyDescent="0.3">
      <c r="A41" s="56" t="s">
        <v>24</v>
      </c>
      <c r="B41" s="57" t="s">
        <v>118</v>
      </c>
      <c r="C41" s="57" t="s">
        <v>128</v>
      </c>
      <c r="D41" s="57" t="s">
        <v>129</v>
      </c>
      <c r="E41" s="56" t="s">
        <v>121</v>
      </c>
      <c r="F41" s="56" t="s">
        <v>122</v>
      </c>
      <c r="G41" s="139">
        <v>138</v>
      </c>
      <c r="H41" s="59">
        <v>5449000236890</v>
      </c>
      <c r="I41" s="60"/>
      <c r="J41" s="61"/>
      <c r="K41" s="61"/>
      <c r="L41" s="61"/>
      <c r="M41" s="61"/>
      <c r="N41" s="61"/>
      <c r="O41" s="61"/>
      <c r="P41" s="62">
        <v>1</v>
      </c>
      <c r="Q41" s="63">
        <v>0</v>
      </c>
      <c r="R41" s="142">
        <f>VLOOKUP(B41,'Vaste korting'!$C$4:$G$25,5,FALSE)</f>
        <v>0</v>
      </c>
      <c r="S41" s="64">
        <f t="shared" si="0"/>
        <v>0</v>
      </c>
    </row>
    <row r="42" spans="1:19" x14ac:dyDescent="0.3">
      <c r="A42" s="56" t="s">
        <v>24</v>
      </c>
      <c r="B42" s="57" t="s">
        <v>118</v>
      </c>
      <c r="C42" s="57" t="s">
        <v>120</v>
      </c>
      <c r="D42" s="57" t="s">
        <v>104</v>
      </c>
      <c r="E42" s="56" t="s">
        <v>121</v>
      </c>
      <c r="F42" s="56" t="s">
        <v>122</v>
      </c>
      <c r="G42" s="139">
        <v>165</v>
      </c>
      <c r="H42" s="59">
        <v>5449000131805</v>
      </c>
      <c r="I42" s="60"/>
      <c r="J42" s="61"/>
      <c r="K42" s="61"/>
      <c r="L42" s="61"/>
      <c r="M42" s="61"/>
      <c r="N42" s="61"/>
      <c r="O42" s="61"/>
      <c r="P42" s="62">
        <v>1</v>
      </c>
      <c r="Q42" s="63">
        <v>0</v>
      </c>
      <c r="R42" s="142">
        <f>VLOOKUP(B42,'Vaste korting'!$C$4:$G$25,5,FALSE)</f>
        <v>0</v>
      </c>
      <c r="S42" s="64">
        <f t="shared" si="0"/>
        <v>0</v>
      </c>
    </row>
    <row r="43" spans="1:19" x14ac:dyDescent="0.3">
      <c r="A43" s="56" t="s">
        <v>24</v>
      </c>
      <c r="B43" s="57" t="s">
        <v>118</v>
      </c>
      <c r="C43" s="57" t="s">
        <v>130</v>
      </c>
      <c r="D43" s="57" t="s">
        <v>108</v>
      </c>
      <c r="E43" s="56" t="s">
        <v>121</v>
      </c>
      <c r="F43" s="56" t="s">
        <v>122</v>
      </c>
      <c r="G43" s="139">
        <v>151</v>
      </c>
      <c r="H43" s="59">
        <v>5449000276865</v>
      </c>
      <c r="I43" s="60"/>
      <c r="J43" s="61"/>
      <c r="K43" s="61"/>
      <c r="L43" s="61"/>
      <c r="M43" s="61"/>
      <c r="N43" s="61"/>
      <c r="O43" s="61"/>
      <c r="P43" s="62">
        <v>1</v>
      </c>
      <c r="Q43" s="63">
        <v>0</v>
      </c>
      <c r="R43" s="142">
        <f>VLOOKUP(B43,'Vaste korting'!$C$4:$G$25,5,FALSE)</f>
        <v>0</v>
      </c>
      <c r="S43" s="64">
        <f t="shared" si="0"/>
        <v>0</v>
      </c>
    </row>
    <row r="44" spans="1:19" x14ac:dyDescent="0.3">
      <c r="A44" s="56" t="s">
        <v>24</v>
      </c>
      <c r="B44" s="57" t="s">
        <v>118</v>
      </c>
      <c r="C44" s="57" t="s">
        <v>131</v>
      </c>
      <c r="D44" s="57" t="s">
        <v>132</v>
      </c>
      <c r="E44" s="56" t="s">
        <v>121</v>
      </c>
      <c r="F44" s="56" t="s">
        <v>122</v>
      </c>
      <c r="G44" s="139">
        <v>141</v>
      </c>
      <c r="H44" s="59">
        <v>5449000303028</v>
      </c>
      <c r="I44" s="60"/>
      <c r="J44" s="61"/>
      <c r="K44" s="61"/>
      <c r="L44" s="61"/>
      <c r="M44" s="61"/>
      <c r="N44" s="61"/>
      <c r="O44" s="61"/>
      <c r="P44" s="62">
        <v>1</v>
      </c>
      <c r="Q44" s="63">
        <v>0</v>
      </c>
      <c r="R44" s="142">
        <f>VLOOKUP(B44,'Vaste korting'!$C$4:$G$25,5,FALSE)</f>
        <v>0</v>
      </c>
      <c r="S44" s="64">
        <f t="shared" si="0"/>
        <v>0</v>
      </c>
    </row>
    <row r="45" spans="1:19" x14ac:dyDescent="0.3">
      <c r="A45" s="56" t="s">
        <v>24</v>
      </c>
      <c r="B45" s="57" t="s">
        <v>118</v>
      </c>
      <c r="C45" s="57" t="s">
        <v>133</v>
      </c>
      <c r="D45" s="57" t="s">
        <v>108</v>
      </c>
      <c r="E45" s="56" t="s">
        <v>121</v>
      </c>
      <c r="F45" s="56" t="s">
        <v>122</v>
      </c>
      <c r="G45" s="139">
        <v>110</v>
      </c>
      <c r="H45" s="59">
        <v>5449000246349</v>
      </c>
      <c r="I45" s="60"/>
      <c r="J45" s="61"/>
      <c r="K45" s="61"/>
      <c r="L45" s="61"/>
      <c r="M45" s="61"/>
      <c r="N45" s="61"/>
      <c r="O45" s="61"/>
      <c r="P45" s="62">
        <v>1</v>
      </c>
      <c r="Q45" s="63">
        <v>0</v>
      </c>
      <c r="R45" s="142">
        <f>VLOOKUP(B45,'Vaste korting'!$C$4:$G$25,5,FALSE)</f>
        <v>0</v>
      </c>
      <c r="S45" s="64">
        <f t="shared" si="0"/>
        <v>0</v>
      </c>
    </row>
    <row r="46" spans="1:19" x14ac:dyDescent="0.3">
      <c r="A46" s="56" t="s">
        <v>24</v>
      </c>
      <c r="B46" s="57" t="s">
        <v>118</v>
      </c>
      <c r="C46" s="57" t="s">
        <v>134</v>
      </c>
      <c r="D46" s="57" t="s">
        <v>129</v>
      </c>
      <c r="E46" s="56" t="s">
        <v>121</v>
      </c>
      <c r="F46" s="56" t="s">
        <v>122</v>
      </c>
      <c r="G46" s="139">
        <v>112</v>
      </c>
      <c r="H46" s="59">
        <v>5449000236258</v>
      </c>
      <c r="I46" s="60"/>
      <c r="J46" s="61"/>
      <c r="K46" s="61"/>
      <c r="L46" s="61"/>
      <c r="M46" s="61"/>
      <c r="N46" s="61"/>
      <c r="O46" s="61"/>
      <c r="P46" s="62">
        <v>1</v>
      </c>
      <c r="Q46" s="63">
        <v>0</v>
      </c>
      <c r="R46" s="142">
        <f>VLOOKUP(B46,'Vaste korting'!$C$4:$G$25,5,FALSE)</f>
        <v>0</v>
      </c>
      <c r="S46" s="64">
        <f t="shared" si="0"/>
        <v>0</v>
      </c>
    </row>
    <row r="47" spans="1:19" x14ac:dyDescent="0.3">
      <c r="A47" s="56" t="s">
        <v>24</v>
      </c>
      <c r="B47" s="57" t="s">
        <v>118</v>
      </c>
      <c r="C47" s="57" t="s">
        <v>135</v>
      </c>
      <c r="D47" s="57" t="s">
        <v>108</v>
      </c>
      <c r="E47" s="56" t="s">
        <v>105</v>
      </c>
      <c r="F47" s="56" t="s">
        <v>119</v>
      </c>
      <c r="G47" s="139">
        <v>124</v>
      </c>
      <c r="H47" s="59">
        <v>5000112647839</v>
      </c>
      <c r="I47" s="60"/>
      <c r="J47" s="61"/>
      <c r="K47" s="61"/>
      <c r="L47" s="61"/>
      <c r="M47" s="61"/>
      <c r="N47" s="61"/>
      <c r="O47" s="61"/>
      <c r="P47" s="62">
        <v>1</v>
      </c>
      <c r="Q47" s="63">
        <v>0</v>
      </c>
      <c r="R47" s="142">
        <f>VLOOKUP(B47,'Vaste korting'!$C$4:$G$25,5,FALSE)</f>
        <v>0</v>
      </c>
      <c r="S47" s="64">
        <f t="shared" si="0"/>
        <v>0</v>
      </c>
    </row>
    <row r="48" spans="1:19" x14ac:dyDescent="0.3">
      <c r="A48" s="56" t="s">
        <v>24</v>
      </c>
      <c r="B48" s="57" t="s">
        <v>118</v>
      </c>
      <c r="C48" s="57" t="s">
        <v>136</v>
      </c>
      <c r="D48" s="57" t="s">
        <v>108</v>
      </c>
      <c r="E48" s="56" t="s">
        <v>105</v>
      </c>
      <c r="F48" s="56" t="s">
        <v>119</v>
      </c>
      <c r="G48" s="139">
        <v>95</v>
      </c>
      <c r="H48" s="59">
        <v>5000112655780</v>
      </c>
      <c r="I48" s="60"/>
      <c r="J48" s="61"/>
      <c r="K48" s="61"/>
      <c r="L48" s="61"/>
      <c r="M48" s="61"/>
      <c r="N48" s="61"/>
      <c r="O48" s="61"/>
      <c r="P48" s="62">
        <v>1</v>
      </c>
      <c r="Q48" s="63">
        <v>0</v>
      </c>
      <c r="R48" s="142">
        <f>VLOOKUP(B48,'Vaste korting'!$C$4:$G$25,5,FALSE)</f>
        <v>0</v>
      </c>
      <c r="S48" s="64">
        <f t="shared" si="0"/>
        <v>0</v>
      </c>
    </row>
    <row r="49" spans="1:19" x14ac:dyDescent="0.3">
      <c r="A49" s="56" t="s">
        <v>24</v>
      </c>
      <c r="B49" s="57" t="s">
        <v>118</v>
      </c>
      <c r="C49" s="57" t="s">
        <v>134</v>
      </c>
      <c r="D49" s="57" t="s">
        <v>129</v>
      </c>
      <c r="E49" s="56" t="s">
        <v>121</v>
      </c>
      <c r="F49" s="56" t="s">
        <v>137</v>
      </c>
      <c r="G49" s="139">
        <v>110</v>
      </c>
      <c r="H49" s="59">
        <v>5449000119285</v>
      </c>
      <c r="I49" s="60"/>
      <c r="J49" s="61"/>
      <c r="K49" s="61"/>
      <c r="L49" s="61"/>
      <c r="M49" s="61"/>
      <c r="N49" s="61"/>
      <c r="O49" s="61"/>
      <c r="P49" s="62">
        <v>1</v>
      </c>
      <c r="Q49" s="63">
        <v>0</v>
      </c>
      <c r="R49" s="142">
        <f>VLOOKUP(B49,'Vaste korting'!$C$4:$G$25,5,FALSE)</f>
        <v>0</v>
      </c>
      <c r="S49" s="64">
        <f t="shared" si="0"/>
        <v>0</v>
      </c>
    </row>
    <row r="50" spans="1:19" x14ac:dyDescent="0.3">
      <c r="A50" s="56" t="s">
        <v>24</v>
      </c>
      <c r="B50" s="57" t="s">
        <v>118</v>
      </c>
      <c r="C50" s="57" t="s">
        <v>104</v>
      </c>
      <c r="D50" s="57" t="s">
        <v>104</v>
      </c>
      <c r="E50" s="56" t="s">
        <v>138</v>
      </c>
      <c r="F50" s="56" t="s">
        <v>139</v>
      </c>
      <c r="G50" s="139">
        <v>114</v>
      </c>
      <c r="H50" s="59">
        <v>54490000</v>
      </c>
      <c r="I50" s="60"/>
      <c r="J50" s="61"/>
      <c r="K50" s="61"/>
      <c r="L50" s="61"/>
      <c r="M50" s="61"/>
      <c r="N50" s="61"/>
      <c r="O50" s="61"/>
      <c r="P50" s="62">
        <v>1</v>
      </c>
      <c r="Q50" s="63">
        <v>0</v>
      </c>
      <c r="R50" s="142">
        <f>VLOOKUP(B50,'Vaste korting'!$C$4:$G$25,5,FALSE)</f>
        <v>0</v>
      </c>
      <c r="S50" s="64">
        <f t="shared" si="0"/>
        <v>0</v>
      </c>
    </row>
    <row r="51" spans="1:19" x14ac:dyDescent="0.3">
      <c r="A51" s="56" t="s">
        <v>24</v>
      </c>
      <c r="B51" s="57" t="s">
        <v>118</v>
      </c>
      <c r="C51" s="57" t="s">
        <v>140</v>
      </c>
      <c r="D51" s="57" t="s">
        <v>127</v>
      </c>
      <c r="E51" s="56" t="s">
        <v>121</v>
      </c>
      <c r="F51" s="56" t="s">
        <v>122</v>
      </c>
      <c r="G51" s="139">
        <v>76</v>
      </c>
      <c r="H51" s="59">
        <v>8711327497153</v>
      </c>
      <c r="I51" s="60"/>
      <c r="J51" s="61"/>
      <c r="K51" s="61"/>
      <c r="L51" s="61"/>
      <c r="M51" s="61"/>
      <c r="N51" s="61"/>
      <c r="O51" s="61"/>
      <c r="P51" s="62">
        <v>1</v>
      </c>
      <c r="Q51" s="63">
        <v>0</v>
      </c>
      <c r="R51" s="142">
        <f>VLOOKUP(B51,'Vaste korting'!$C$4:$G$25,5,FALSE)</f>
        <v>0</v>
      </c>
      <c r="S51" s="64">
        <f t="shared" si="0"/>
        <v>0</v>
      </c>
    </row>
    <row r="52" spans="1:19" x14ac:dyDescent="0.3">
      <c r="A52" s="65" t="s">
        <v>24</v>
      </c>
      <c r="B52" s="66" t="s">
        <v>141</v>
      </c>
      <c r="C52" s="66" t="s">
        <v>142</v>
      </c>
      <c r="D52" s="66" t="s">
        <v>143</v>
      </c>
      <c r="E52" s="65" t="s">
        <v>144</v>
      </c>
      <c r="F52" s="65" t="s">
        <v>122</v>
      </c>
      <c r="G52" s="140">
        <v>120</v>
      </c>
      <c r="H52" s="59">
        <v>87303537</v>
      </c>
      <c r="I52" s="60"/>
      <c r="J52" s="61"/>
      <c r="K52" s="61"/>
      <c r="L52" s="61"/>
      <c r="M52" s="61"/>
      <c r="N52" s="61"/>
      <c r="O52" s="61"/>
      <c r="P52" s="62">
        <v>1</v>
      </c>
      <c r="Q52" s="63">
        <v>0</v>
      </c>
      <c r="R52" s="142">
        <f>VLOOKUP(B52,'Vaste korting'!$C$4:$G$25,5,FALSE)</f>
        <v>0</v>
      </c>
      <c r="S52" s="64">
        <f t="shared" si="0"/>
        <v>0</v>
      </c>
    </row>
    <row r="53" spans="1:19" x14ac:dyDescent="0.3">
      <c r="A53" s="56" t="s">
        <v>24</v>
      </c>
      <c r="B53" s="57" t="s">
        <v>141</v>
      </c>
      <c r="C53" s="57" t="s">
        <v>145</v>
      </c>
      <c r="D53" s="57" t="s">
        <v>146</v>
      </c>
      <c r="E53" s="56" t="s">
        <v>109</v>
      </c>
      <c r="F53" s="56" t="s">
        <v>119</v>
      </c>
      <c r="G53" s="139">
        <v>221</v>
      </c>
      <c r="H53" s="59">
        <v>8715600243949</v>
      </c>
      <c r="I53" s="60"/>
      <c r="J53" s="61"/>
      <c r="K53" s="61"/>
      <c r="L53" s="61"/>
      <c r="M53" s="61"/>
      <c r="N53" s="61"/>
      <c r="O53" s="61"/>
      <c r="P53" s="62">
        <v>1</v>
      </c>
      <c r="Q53" s="63">
        <v>0</v>
      </c>
      <c r="R53" s="142">
        <f>VLOOKUP(B53,'Vaste korting'!$C$4:$G$25,5,FALSE)</f>
        <v>0</v>
      </c>
      <c r="S53" s="64">
        <f t="shared" si="0"/>
        <v>0</v>
      </c>
    </row>
    <row r="54" spans="1:19" x14ac:dyDescent="0.3">
      <c r="A54" s="56" t="s">
        <v>24</v>
      </c>
      <c r="B54" s="57" t="s">
        <v>147</v>
      </c>
      <c r="C54" s="57" t="s">
        <v>148</v>
      </c>
      <c r="D54" s="57" t="s">
        <v>149</v>
      </c>
      <c r="E54" s="56" t="s">
        <v>150</v>
      </c>
      <c r="F54" s="56" t="s">
        <v>151</v>
      </c>
      <c r="G54" s="139">
        <v>493</v>
      </c>
      <c r="H54" s="59">
        <v>8720100997261</v>
      </c>
      <c r="I54" s="60"/>
      <c r="J54" s="61"/>
      <c r="K54" s="61"/>
      <c r="L54" s="61"/>
      <c r="M54" s="61"/>
      <c r="N54" s="61"/>
      <c r="O54" s="61"/>
      <c r="P54" s="62">
        <v>1</v>
      </c>
      <c r="Q54" s="63">
        <v>0</v>
      </c>
      <c r="R54" s="142">
        <f>VLOOKUP(B54,'Vaste korting'!$C$4:$G$25,5,FALSE)</f>
        <v>0</v>
      </c>
      <c r="S54" s="64">
        <f t="shared" si="0"/>
        <v>0</v>
      </c>
    </row>
    <row r="55" spans="1:19" x14ac:dyDescent="0.3">
      <c r="A55" s="56" t="s">
        <v>24</v>
      </c>
      <c r="B55" s="57" t="s">
        <v>147</v>
      </c>
      <c r="C55" s="57" t="s">
        <v>152</v>
      </c>
      <c r="D55" s="57" t="s">
        <v>153</v>
      </c>
      <c r="E55" s="56" t="s">
        <v>154</v>
      </c>
      <c r="F55" s="56" t="s">
        <v>43</v>
      </c>
      <c r="G55" s="139">
        <v>917</v>
      </c>
      <c r="H55" s="59">
        <v>8710654004225</v>
      </c>
      <c r="I55" s="60"/>
      <c r="J55" s="61"/>
      <c r="K55" s="61"/>
      <c r="L55" s="61"/>
      <c r="M55" s="61"/>
      <c r="N55" s="61"/>
      <c r="O55" s="61"/>
      <c r="P55" s="62">
        <v>1</v>
      </c>
      <c r="Q55" s="63">
        <v>0</v>
      </c>
      <c r="R55" s="142">
        <f>VLOOKUP(B55,'Vaste korting'!$C$4:$G$25,5,FALSE)</f>
        <v>0</v>
      </c>
      <c r="S55" s="64">
        <f t="shared" si="0"/>
        <v>0</v>
      </c>
    </row>
    <row r="56" spans="1:19" x14ac:dyDescent="0.3">
      <c r="A56" s="56" t="s">
        <v>24</v>
      </c>
      <c r="B56" s="57" t="s">
        <v>147</v>
      </c>
      <c r="C56" s="57" t="s">
        <v>155</v>
      </c>
      <c r="D56" s="57" t="s">
        <v>153</v>
      </c>
      <c r="E56" s="56" t="s">
        <v>46</v>
      </c>
      <c r="F56" s="56" t="s">
        <v>43</v>
      </c>
      <c r="G56" s="139">
        <v>444</v>
      </c>
      <c r="H56" s="59">
        <v>8710654160006</v>
      </c>
      <c r="I56" s="60"/>
      <c r="J56" s="61"/>
      <c r="K56" s="61"/>
      <c r="L56" s="61"/>
      <c r="M56" s="61"/>
      <c r="N56" s="61"/>
      <c r="O56" s="61"/>
      <c r="P56" s="62">
        <v>1</v>
      </c>
      <c r="Q56" s="63">
        <v>0</v>
      </c>
      <c r="R56" s="142">
        <f>VLOOKUP(B56,'Vaste korting'!$C$4:$G$25,5,FALSE)</f>
        <v>0</v>
      </c>
      <c r="S56" s="64">
        <f t="shared" si="0"/>
        <v>0</v>
      </c>
    </row>
    <row r="57" spans="1:19" x14ac:dyDescent="0.3">
      <c r="A57" s="56" t="s">
        <v>24</v>
      </c>
      <c r="B57" s="57" t="s">
        <v>147</v>
      </c>
      <c r="C57" s="57" t="s">
        <v>156</v>
      </c>
      <c r="D57" s="57" t="s">
        <v>157</v>
      </c>
      <c r="E57" s="56" t="s">
        <v>158</v>
      </c>
      <c r="F57" s="56" t="s">
        <v>151</v>
      </c>
      <c r="G57" s="139">
        <v>313</v>
      </c>
      <c r="H57" s="59">
        <v>8710739200023</v>
      </c>
      <c r="I57" s="60"/>
      <c r="J57" s="61"/>
      <c r="K57" s="61"/>
      <c r="L57" s="61"/>
      <c r="M57" s="61"/>
      <c r="N57" s="61"/>
      <c r="O57" s="61"/>
      <c r="P57" s="62">
        <v>1</v>
      </c>
      <c r="Q57" s="63">
        <v>0</v>
      </c>
      <c r="R57" s="142">
        <f>VLOOKUP(B57,'Vaste korting'!$C$4:$G$25,5,FALSE)</f>
        <v>0</v>
      </c>
      <c r="S57" s="64">
        <f t="shared" si="0"/>
        <v>0</v>
      </c>
    </row>
    <row r="58" spans="1:19" x14ac:dyDescent="0.3">
      <c r="A58" s="56" t="s">
        <v>24</v>
      </c>
      <c r="B58" s="57" t="s">
        <v>147</v>
      </c>
      <c r="C58" s="57" t="s">
        <v>159</v>
      </c>
      <c r="D58" s="57" t="s">
        <v>153</v>
      </c>
      <c r="E58" s="56" t="s">
        <v>160</v>
      </c>
      <c r="F58" s="56" t="s">
        <v>161</v>
      </c>
      <c r="G58" s="139">
        <v>250</v>
      </c>
      <c r="H58" s="59">
        <v>8710654151004</v>
      </c>
      <c r="I58" s="60"/>
      <c r="J58" s="61"/>
      <c r="K58" s="61"/>
      <c r="L58" s="61"/>
      <c r="M58" s="61"/>
      <c r="N58" s="61"/>
      <c r="O58" s="61"/>
      <c r="P58" s="62">
        <v>1</v>
      </c>
      <c r="Q58" s="63">
        <v>0</v>
      </c>
      <c r="R58" s="142">
        <f>VLOOKUP(B58,'Vaste korting'!$C$4:$G$25,5,FALSE)</f>
        <v>0</v>
      </c>
      <c r="S58" s="64">
        <f t="shared" si="0"/>
        <v>0</v>
      </c>
    </row>
    <row r="59" spans="1:19" x14ac:dyDescent="0.3">
      <c r="A59" s="56" t="s">
        <v>24</v>
      </c>
      <c r="B59" s="57" t="s">
        <v>162</v>
      </c>
      <c r="C59" s="57" t="s">
        <v>163</v>
      </c>
      <c r="D59" s="57" t="s">
        <v>164</v>
      </c>
      <c r="E59" s="56" t="s">
        <v>165</v>
      </c>
      <c r="F59" s="56" t="s">
        <v>166</v>
      </c>
      <c r="G59" s="139">
        <v>105</v>
      </c>
      <c r="H59" s="59">
        <v>8711000332757</v>
      </c>
      <c r="I59" s="60"/>
      <c r="J59" s="61"/>
      <c r="K59" s="61"/>
      <c r="L59" s="61"/>
      <c r="M59" s="61"/>
      <c r="N59" s="61"/>
      <c r="O59" s="61"/>
      <c r="P59" s="62">
        <v>1</v>
      </c>
      <c r="Q59" s="63">
        <v>0</v>
      </c>
      <c r="R59" s="142">
        <f>VLOOKUP(B59,'Vaste korting'!$C$4:$G$25,5,FALSE)</f>
        <v>0</v>
      </c>
      <c r="S59" s="64">
        <f t="shared" si="0"/>
        <v>0</v>
      </c>
    </row>
    <row r="60" spans="1:19" x14ac:dyDescent="0.3">
      <c r="A60" s="56" t="s">
        <v>24</v>
      </c>
      <c r="B60" s="57" t="s">
        <v>162</v>
      </c>
      <c r="C60" s="57" t="s">
        <v>167</v>
      </c>
      <c r="D60" s="57" t="s">
        <v>164</v>
      </c>
      <c r="E60" s="56" t="s">
        <v>165</v>
      </c>
      <c r="F60" s="56" t="s">
        <v>166</v>
      </c>
      <c r="G60" s="139">
        <v>44</v>
      </c>
      <c r="H60" s="59">
        <v>8711000332474</v>
      </c>
      <c r="I60" s="60"/>
      <c r="J60" s="61"/>
      <c r="K60" s="61"/>
      <c r="L60" s="61"/>
      <c r="M60" s="61"/>
      <c r="N60" s="61"/>
      <c r="O60" s="61"/>
      <c r="P60" s="62">
        <v>1</v>
      </c>
      <c r="Q60" s="63">
        <v>0</v>
      </c>
      <c r="R60" s="142">
        <f>VLOOKUP(B60,'Vaste korting'!$C$4:$G$25,5,FALSE)</f>
        <v>0</v>
      </c>
      <c r="S60" s="64">
        <f t="shared" si="0"/>
        <v>0</v>
      </c>
    </row>
    <row r="61" spans="1:19" x14ac:dyDescent="0.3">
      <c r="A61" s="56" t="s">
        <v>24</v>
      </c>
      <c r="B61" s="57" t="s">
        <v>162</v>
      </c>
      <c r="C61" s="57" t="s">
        <v>168</v>
      </c>
      <c r="D61" s="57" t="s">
        <v>164</v>
      </c>
      <c r="E61" s="56" t="s">
        <v>165</v>
      </c>
      <c r="F61" s="56" t="s">
        <v>166</v>
      </c>
      <c r="G61" s="139">
        <v>13</v>
      </c>
      <c r="H61" s="59">
        <v>8711000394052</v>
      </c>
      <c r="I61" s="60"/>
      <c r="J61" s="61"/>
      <c r="K61" s="61"/>
      <c r="L61" s="61"/>
      <c r="M61" s="61"/>
      <c r="N61" s="61"/>
      <c r="O61" s="61"/>
      <c r="P61" s="62">
        <v>1</v>
      </c>
      <c r="Q61" s="63">
        <v>0</v>
      </c>
      <c r="R61" s="142">
        <f>VLOOKUP(B61,'Vaste korting'!$C$4:$G$25,5,FALSE)</f>
        <v>0</v>
      </c>
      <c r="S61" s="64">
        <f t="shared" si="0"/>
        <v>0</v>
      </c>
    </row>
    <row r="62" spans="1:19" x14ac:dyDescent="0.3">
      <c r="A62" s="56" t="s">
        <v>24</v>
      </c>
      <c r="B62" s="57" t="s">
        <v>169</v>
      </c>
      <c r="C62" s="57" t="s">
        <v>170</v>
      </c>
      <c r="D62" s="57" t="s">
        <v>164</v>
      </c>
      <c r="E62" s="56" t="s">
        <v>171</v>
      </c>
      <c r="F62" s="56" t="s">
        <v>172</v>
      </c>
      <c r="G62" s="139">
        <v>207</v>
      </c>
      <c r="H62" s="59">
        <v>8711000003244</v>
      </c>
      <c r="I62" s="60"/>
      <c r="J62" s="61"/>
      <c r="K62" s="61"/>
      <c r="L62" s="61"/>
      <c r="M62" s="61"/>
      <c r="N62" s="61"/>
      <c r="O62" s="61"/>
      <c r="P62" s="62">
        <v>1</v>
      </c>
      <c r="Q62" s="63">
        <v>0</v>
      </c>
      <c r="R62" s="142">
        <f>VLOOKUP(B62,'Vaste korting'!$C$4:$G$25,5,FALSE)</f>
        <v>0</v>
      </c>
      <c r="S62" s="64">
        <f t="shared" si="0"/>
        <v>0</v>
      </c>
    </row>
    <row r="63" spans="1:19" x14ac:dyDescent="0.3">
      <c r="A63" s="56" t="s">
        <v>24</v>
      </c>
      <c r="B63" s="57" t="s">
        <v>169</v>
      </c>
      <c r="C63" s="57" t="s">
        <v>173</v>
      </c>
      <c r="D63" s="57" t="s">
        <v>164</v>
      </c>
      <c r="E63" s="56" t="s">
        <v>171</v>
      </c>
      <c r="F63" s="56" t="s">
        <v>174</v>
      </c>
      <c r="G63" s="139">
        <v>83</v>
      </c>
      <c r="H63" s="59">
        <v>8711000337882</v>
      </c>
      <c r="I63" s="60"/>
      <c r="J63" s="61"/>
      <c r="K63" s="61"/>
      <c r="L63" s="61"/>
      <c r="M63" s="61"/>
      <c r="N63" s="61"/>
      <c r="O63" s="61"/>
      <c r="P63" s="62">
        <v>1</v>
      </c>
      <c r="Q63" s="63">
        <v>0</v>
      </c>
      <c r="R63" s="142">
        <f>VLOOKUP(B63,'Vaste korting'!$C$4:$G$25,5,FALSE)</f>
        <v>0</v>
      </c>
      <c r="S63" s="64">
        <f t="shared" si="0"/>
        <v>0</v>
      </c>
    </row>
    <row r="64" spans="1:19" x14ac:dyDescent="0.3">
      <c r="A64" s="56" t="s">
        <v>24</v>
      </c>
      <c r="B64" s="57" t="s">
        <v>169</v>
      </c>
      <c r="C64" s="57" t="s">
        <v>175</v>
      </c>
      <c r="D64" s="57" t="s">
        <v>164</v>
      </c>
      <c r="E64" s="56" t="s">
        <v>171</v>
      </c>
      <c r="F64" s="56" t="s">
        <v>174</v>
      </c>
      <c r="G64" s="139">
        <v>62</v>
      </c>
      <c r="H64" s="59">
        <v>8711000337868</v>
      </c>
      <c r="I64" s="60"/>
      <c r="J64" s="61"/>
      <c r="K64" s="61"/>
      <c r="L64" s="61"/>
      <c r="M64" s="61"/>
      <c r="N64" s="61"/>
      <c r="O64" s="61"/>
      <c r="P64" s="62">
        <v>1</v>
      </c>
      <c r="Q64" s="63">
        <v>0</v>
      </c>
      <c r="R64" s="142">
        <f>VLOOKUP(B64,'Vaste korting'!$C$4:$G$25,5,FALSE)</f>
        <v>0</v>
      </c>
      <c r="S64" s="64">
        <f t="shared" si="0"/>
        <v>0</v>
      </c>
    </row>
    <row r="65" spans="1:19" x14ac:dyDescent="0.3">
      <c r="A65" s="56" t="s">
        <v>24</v>
      </c>
      <c r="B65" s="57" t="s">
        <v>169</v>
      </c>
      <c r="C65" s="57" t="s">
        <v>176</v>
      </c>
      <c r="D65" s="57" t="s">
        <v>177</v>
      </c>
      <c r="E65" s="56" t="s">
        <v>178</v>
      </c>
      <c r="F65" s="56" t="s">
        <v>179</v>
      </c>
      <c r="G65" s="139">
        <v>62</v>
      </c>
      <c r="H65" s="59">
        <v>8710401427024</v>
      </c>
      <c r="I65" s="60"/>
      <c r="J65" s="61"/>
      <c r="K65" s="61"/>
      <c r="L65" s="61"/>
      <c r="M65" s="61"/>
      <c r="N65" s="61"/>
      <c r="O65" s="61"/>
      <c r="P65" s="62">
        <v>1</v>
      </c>
      <c r="Q65" s="63">
        <v>0</v>
      </c>
      <c r="R65" s="142">
        <f>VLOOKUP(B65,'Vaste korting'!$C$4:$G$25,5,FALSE)</f>
        <v>0</v>
      </c>
      <c r="S65" s="64">
        <f t="shared" si="0"/>
        <v>0</v>
      </c>
    </row>
    <row r="66" spans="1:19" x14ac:dyDescent="0.3">
      <c r="A66" s="56" t="s">
        <v>24</v>
      </c>
      <c r="B66" s="57" t="s">
        <v>169</v>
      </c>
      <c r="C66" s="57" t="s">
        <v>180</v>
      </c>
      <c r="D66" s="57" t="s">
        <v>164</v>
      </c>
      <c r="E66" s="56" t="s">
        <v>171</v>
      </c>
      <c r="F66" s="56" t="s">
        <v>172</v>
      </c>
      <c r="G66" s="139">
        <v>58</v>
      </c>
      <c r="H66" s="59">
        <v>8711000003282</v>
      </c>
      <c r="I66" s="60"/>
      <c r="J66" s="61"/>
      <c r="K66" s="61"/>
      <c r="L66" s="61"/>
      <c r="M66" s="61"/>
      <c r="N66" s="61"/>
      <c r="O66" s="61"/>
      <c r="P66" s="62">
        <v>1</v>
      </c>
      <c r="Q66" s="63">
        <v>0</v>
      </c>
      <c r="R66" s="142">
        <f>VLOOKUP(B66,'Vaste korting'!$C$4:$G$25,5,FALSE)</f>
        <v>0</v>
      </c>
      <c r="S66" s="64">
        <f t="shared" si="0"/>
        <v>0</v>
      </c>
    </row>
    <row r="67" spans="1:19" x14ac:dyDescent="0.3">
      <c r="A67" s="56" t="s">
        <v>24</v>
      </c>
      <c r="B67" s="57" t="s">
        <v>169</v>
      </c>
      <c r="C67" s="57" t="s">
        <v>181</v>
      </c>
      <c r="D67" s="57" t="s">
        <v>177</v>
      </c>
      <c r="E67" s="56" t="s">
        <v>178</v>
      </c>
      <c r="F67" s="56" t="s">
        <v>182</v>
      </c>
      <c r="G67" s="139">
        <v>90</v>
      </c>
      <c r="H67" s="59">
        <v>8710401427093</v>
      </c>
      <c r="I67" s="60"/>
      <c r="J67" s="61"/>
      <c r="K67" s="61"/>
      <c r="L67" s="61"/>
      <c r="M67" s="61"/>
      <c r="N67" s="61"/>
      <c r="O67" s="61"/>
      <c r="P67" s="62">
        <v>1</v>
      </c>
      <c r="Q67" s="63">
        <v>0</v>
      </c>
      <c r="R67" s="142">
        <f>VLOOKUP(B67,'Vaste korting'!$C$4:$G$25,5,FALSE)</f>
        <v>0</v>
      </c>
      <c r="S67" s="64">
        <f t="shared" ref="S67:S109" si="1">SUM(G67)*(P67*Q67)*(1-R67)</f>
        <v>0</v>
      </c>
    </row>
    <row r="68" spans="1:19" x14ac:dyDescent="0.3">
      <c r="A68" s="56" t="s">
        <v>24</v>
      </c>
      <c r="B68" s="57" t="s">
        <v>183</v>
      </c>
      <c r="C68" s="57" t="s">
        <v>184</v>
      </c>
      <c r="D68" s="57" t="s">
        <v>164</v>
      </c>
      <c r="E68" s="56" t="s">
        <v>33</v>
      </c>
      <c r="F68" s="56" t="s">
        <v>166</v>
      </c>
      <c r="G68" s="139">
        <v>388</v>
      </c>
      <c r="H68" s="59">
        <v>8711000342664</v>
      </c>
      <c r="I68" s="60"/>
      <c r="J68" s="61"/>
      <c r="K68" s="61"/>
      <c r="L68" s="61"/>
      <c r="M68" s="61"/>
      <c r="N68" s="61"/>
      <c r="O68" s="61"/>
      <c r="P68" s="62">
        <v>1</v>
      </c>
      <c r="Q68" s="63">
        <v>0</v>
      </c>
      <c r="R68" s="142">
        <f>VLOOKUP(B68,'Vaste korting'!$C$4:$G$25,5,FALSE)</f>
        <v>0</v>
      </c>
      <c r="S68" s="64">
        <f t="shared" si="1"/>
        <v>0</v>
      </c>
    </row>
    <row r="69" spans="1:19" x14ac:dyDescent="0.3">
      <c r="A69" s="56" t="s">
        <v>24</v>
      </c>
      <c r="B69" s="57" t="s">
        <v>183</v>
      </c>
      <c r="C69" s="57" t="s">
        <v>185</v>
      </c>
      <c r="D69" s="57" t="s">
        <v>186</v>
      </c>
      <c r="E69" s="56" t="s">
        <v>37</v>
      </c>
      <c r="F69" s="56" t="s">
        <v>187</v>
      </c>
      <c r="G69" s="139">
        <v>91</v>
      </c>
      <c r="H69" s="59">
        <v>8712400000789</v>
      </c>
      <c r="I69" s="60"/>
      <c r="J69" s="61"/>
      <c r="K69" s="61"/>
      <c r="L69" s="61"/>
      <c r="M69" s="61"/>
      <c r="N69" s="61"/>
      <c r="O69" s="61"/>
      <c r="P69" s="62">
        <v>1</v>
      </c>
      <c r="Q69" s="63">
        <v>0</v>
      </c>
      <c r="R69" s="142">
        <f>VLOOKUP(B69,'Vaste korting'!$C$4:$G$25,5,FALSE)</f>
        <v>0</v>
      </c>
      <c r="S69" s="64">
        <f t="shared" si="1"/>
        <v>0</v>
      </c>
    </row>
    <row r="70" spans="1:19" x14ac:dyDescent="0.3">
      <c r="A70" s="56" t="s">
        <v>24</v>
      </c>
      <c r="B70" s="57" t="s">
        <v>183</v>
      </c>
      <c r="C70" s="57" t="s">
        <v>188</v>
      </c>
      <c r="D70" s="57" t="s">
        <v>189</v>
      </c>
      <c r="E70" s="56" t="s">
        <v>190</v>
      </c>
      <c r="F70" s="56" t="s">
        <v>191</v>
      </c>
      <c r="G70" s="139">
        <v>58</v>
      </c>
      <c r="H70" s="59">
        <v>8712800102403</v>
      </c>
      <c r="I70" s="60"/>
      <c r="J70" s="61"/>
      <c r="K70" s="61"/>
      <c r="L70" s="61"/>
      <c r="M70" s="61"/>
      <c r="N70" s="61"/>
      <c r="O70" s="61"/>
      <c r="P70" s="62">
        <v>1</v>
      </c>
      <c r="Q70" s="63">
        <v>0</v>
      </c>
      <c r="R70" s="142">
        <f>VLOOKUP(B70,'Vaste korting'!$C$4:$G$25,5,FALSE)</f>
        <v>0</v>
      </c>
      <c r="S70" s="64">
        <f t="shared" si="1"/>
        <v>0</v>
      </c>
    </row>
    <row r="71" spans="1:19" x14ac:dyDescent="0.3">
      <c r="A71" s="56" t="s">
        <v>24</v>
      </c>
      <c r="B71" s="57" t="s">
        <v>192</v>
      </c>
      <c r="C71" s="57" t="s">
        <v>193</v>
      </c>
      <c r="D71" s="57" t="s">
        <v>194</v>
      </c>
      <c r="E71" s="56" t="s">
        <v>195</v>
      </c>
      <c r="F71" s="56" t="s">
        <v>196</v>
      </c>
      <c r="G71" s="139">
        <v>230</v>
      </c>
      <c r="H71" s="59">
        <v>8711100647386</v>
      </c>
      <c r="I71" s="60"/>
      <c r="J71" s="61"/>
      <c r="K71" s="61"/>
      <c r="L71" s="61"/>
      <c r="M71" s="61"/>
      <c r="N71" s="61"/>
      <c r="O71" s="61"/>
      <c r="P71" s="62">
        <v>1</v>
      </c>
      <c r="Q71" s="63">
        <v>0</v>
      </c>
      <c r="R71" s="142">
        <f>VLOOKUP(B71,'Vaste korting'!$C$4:$G$25,5,FALSE)</f>
        <v>0</v>
      </c>
      <c r="S71" s="64">
        <f t="shared" si="1"/>
        <v>0</v>
      </c>
    </row>
    <row r="72" spans="1:19" x14ac:dyDescent="0.3">
      <c r="A72" s="56" t="s">
        <v>24</v>
      </c>
      <c r="B72" s="57" t="s">
        <v>197</v>
      </c>
      <c r="C72" s="57" t="s">
        <v>198</v>
      </c>
      <c r="D72" s="57" t="s">
        <v>199</v>
      </c>
      <c r="E72" s="56" t="s">
        <v>200</v>
      </c>
      <c r="F72" s="56" t="s">
        <v>139</v>
      </c>
      <c r="G72" s="139">
        <v>249</v>
      </c>
      <c r="H72" s="59">
        <v>4000177020500</v>
      </c>
      <c r="I72" s="60"/>
      <c r="J72" s="61"/>
      <c r="K72" s="61"/>
      <c r="L72" s="61"/>
      <c r="M72" s="61"/>
      <c r="N72" s="61"/>
      <c r="O72" s="61"/>
      <c r="P72" s="62">
        <v>1</v>
      </c>
      <c r="Q72" s="63">
        <v>0</v>
      </c>
      <c r="R72" s="142">
        <f>VLOOKUP(B72,'Vaste korting'!$C$4:$G$25,5,FALSE)</f>
        <v>0</v>
      </c>
      <c r="S72" s="64">
        <f t="shared" si="1"/>
        <v>0</v>
      </c>
    </row>
    <row r="73" spans="1:19" x14ac:dyDescent="0.3">
      <c r="A73" s="56" t="s">
        <v>24</v>
      </c>
      <c r="B73" s="57" t="s">
        <v>197</v>
      </c>
      <c r="C73" s="57" t="s">
        <v>201</v>
      </c>
      <c r="D73" s="57" t="s">
        <v>202</v>
      </c>
      <c r="E73" s="56" t="s">
        <v>203</v>
      </c>
      <c r="F73" s="56" t="s">
        <v>204</v>
      </c>
      <c r="G73" s="139">
        <v>187</v>
      </c>
      <c r="H73" s="59">
        <v>8720157465133</v>
      </c>
      <c r="I73" s="60"/>
      <c r="J73" s="61"/>
      <c r="K73" s="61"/>
      <c r="L73" s="61"/>
      <c r="M73" s="61"/>
      <c r="N73" s="61"/>
      <c r="O73" s="61"/>
      <c r="P73" s="62">
        <v>1</v>
      </c>
      <c r="Q73" s="63">
        <v>0</v>
      </c>
      <c r="R73" s="142">
        <f>VLOOKUP(B73,'Vaste korting'!$C$4:$G$25,5,FALSE)</f>
        <v>0</v>
      </c>
      <c r="S73" s="64">
        <f t="shared" si="1"/>
        <v>0</v>
      </c>
    </row>
    <row r="74" spans="1:19" x14ac:dyDescent="0.3">
      <c r="A74" s="56" t="s">
        <v>24</v>
      </c>
      <c r="B74" s="57" t="s">
        <v>197</v>
      </c>
      <c r="C74" s="57" t="s">
        <v>205</v>
      </c>
      <c r="D74" s="57" t="s">
        <v>202</v>
      </c>
      <c r="E74" s="56" t="s">
        <v>203</v>
      </c>
      <c r="F74" s="56" t="s">
        <v>204</v>
      </c>
      <c r="G74" s="139">
        <v>183</v>
      </c>
      <c r="H74" s="59">
        <v>8720157465096</v>
      </c>
      <c r="I74" s="60"/>
      <c r="J74" s="61"/>
      <c r="K74" s="61"/>
      <c r="L74" s="61"/>
      <c r="M74" s="61"/>
      <c r="N74" s="61"/>
      <c r="O74" s="61"/>
      <c r="P74" s="62">
        <v>1</v>
      </c>
      <c r="Q74" s="63">
        <v>0</v>
      </c>
      <c r="R74" s="142">
        <f>VLOOKUP(B74,'Vaste korting'!$C$4:$G$25,5,FALSE)</f>
        <v>0</v>
      </c>
      <c r="S74" s="64">
        <f t="shared" si="1"/>
        <v>0</v>
      </c>
    </row>
    <row r="75" spans="1:19" x14ac:dyDescent="0.3">
      <c r="A75" s="56" t="s">
        <v>24</v>
      </c>
      <c r="B75" s="57" t="s">
        <v>206</v>
      </c>
      <c r="C75" s="57" t="s">
        <v>207</v>
      </c>
      <c r="D75" s="57" t="s">
        <v>208</v>
      </c>
      <c r="E75" s="56" t="s">
        <v>37</v>
      </c>
      <c r="F75" s="56" t="s">
        <v>209</v>
      </c>
      <c r="G75" s="139">
        <v>524</v>
      </c>
      <c r="H75" s="59">
        <v>8710908975028</v>
      </c>
      <c r="I75" s="60"/>
      <c r="J75" s="61"/>
      <c r="K75" s="61"/>
      <c r="L75" s="61"/>
      <c r="M75" s="61"/>
      <c r="N75" s="61"/>
      <c r="O75" s="61"/>
      <c r="P75" s="62">
        <v>1</v>
      </c>
      <c r="Q75" s="63">
        <v>0</v>
      </c>
      <c r="R75" s="142">
        <f>VLOOKUP(B75,'Vaste korting'!$C$4:$G$25,5,FALSE)</f>
        <v>0</v>
      </c>
      <c r="S75" s="64">
        <f t="shared" si="1"/>
        <v>0</v>
      </c>
    </row>
    <row r="76" spans="1:19" x14ac:dyDescent="0.3">
      <c r="A76" s="56" t="s">
        <v>24</v>
      </c>
      <c r="B76" s="57" t="s">
        <v>206</v>
      </c>
      <c r="C76" s="57" t="s">
        <v>210</v>
      </c>
      <c r="D76" s="57" t="s">
        <v>208</v>
      </c>
      <c r="E76" s="56" t="s">
        <v>37</v>
      </c>
      <c r="F76" s="56" t="s">
        <v>211</v>
      </c>
      <c r="G76" s="139">
        <v>510</v>
      </c>
      <c r="H76" s="59">
        <v>8710908977855</v>
      </c>
      <c r="I76" s="60"/>
      <c r="J76" s="61"/>
      <c r="K76" s="61"/>
      <c r="L76" s="61"/>
      <c r="M76" s="61"/>
      <c r="N76" s="61"/>
      <c r="O76" s="61"/>
      <c r="P76" s="62">
        <v>1</v>
      </c>
      <c r="Q76" s="63">
        <v>0</v>
      </c>
      <c r="R76" s="142">
        <f>VLOOKUP(B76,'Vaste korting'!$C$4:$G$25,5,FALSE)</f>
        <v>0</v>
      </c>
      <c r="S76" s="64">
        <f t="shared" si="1"/>
        <v>0</v>
      </c>
    </row>
    <row r="77" spans="1:19" x14ac:dyDescent="0.3">
      <c r="A77" s="56" t="s">
        <v>24</v>
      </c>
      <c r="B77" s="57" t="s">
        <v>206</v>
      </c>
      <c r="C77" s="57" t="s">
        <v>212</v>
      </c>
      <c r="D77" s="57" t="s">
        <v>208</v>
      </c>
      <c r="E77" s="56" t="s">
        <v>33</v>
      </c>
      <c r="F77" s="56" t="s">
        <v>213</v>
      </c>
      <c r="G77" s="139">
        <v>262</v>
      </c>
      <c r="H77" s="59">
        <v>8714100288771</v>
      </c>
      <c r="I77" s="60"/>
      <c r="J77" s="61"/>
      <c r="K77" s="61"/>
      <c r="L77" s="61"/>
      <c r="M77" s="61"/>
      <c r="N77" s="61"/>
      <c r="O77" s="61"/>
      <c r="P77" s="62">
        <v>1</v>
      </c>
      <c r="Q77" s="63">
        <v>0</v>
      </c>
      <c r="R77" s="142">
        <f>VLOOKUP(B77,'Vaste korting'!$C$4:$G$25,5,FALSE)</f>
        <v>0</v>
      </c>
      <c r="S77" s="64">
        <f t="shared" si="1"/>
        <v>0</v>
      </c>
    </row>
    <row r="78" spans="1:19" x14ac:dyDescent="0.3">
      <c r="A78" s="56" t="s">
        <v>24</v>
      </c>
      <c r="B78" s="57" t="s">
        <v>206</v>
      </c>
      <c r="C78" s="57" t="s">
        <v>214</v>
      </c>
      <c r="D78" s="57" t="s">
        <v>208</v>
      </c>
      <c r="E78" s="56" t="s">
        <v>33</v>
      </c>
      <c r="F78" s="56" t="s">
        <v>215</v>
      </c>
      <c r="G78" s="139">
        <v>261</v>
      </c>
      <c r="H78" s="59">
        <v>8714100289228</v>
      </c>
      <c r="I78" s="60"/>
      <c r="J78" s="61"/>
      <c r="K78" s="61"/>
      <c r="L78" s="61"/>
      <c r="M78" s="61"/>
      <c r="N78" s="61"/>
      <c r="O78" s="61"/>
      <c r="P78" s="62">
        <v>1</v>
      </c>
      <c r="Q78" s="63">
        <v>0</v>
      </c>
      <c r="R78" s="142">
        <f>VLOOKUP(B78,'Vaste korting'!$C$4:$G$25,5,FALSE)</f>
        <v>0</v>
      </c>
      <c r="S78" s="64">
        <f t="shared" si="1"/>
        <v>0</v>
      </c>
    </row>
    <row r="79" spans="1:19" x14ac:dyDescent="0.3">
      <c r="A79" s="56" t="s">
        <v>24</v>
      </c>
      <c r="B79" s="57" t="s">
        <v>206</v>
      </c>
      <c r="C79" s="57" t="s">
        <v>216</v>
      </c>
      <c r="D79" s="57" t="s">
        <v>208</v>
      </c>
      <c r="E79" s="56" t="s">
        <v>217</v>
      </c>
      <c r="F79" s="56" t="s">
        <v>218</v>
      </c>
      <c r="G79" s="139">
        <v>1578</v>
      </c>
      <c r="H79" s="59">
        <v>8413997533031</v>
      </c>
      <c r="I79" s="60"/>
      <c r="J79" s="61"/>
      <c r="K79" s="61"/>
      <c r="L79" s="61"/>
      <c r="M79" s="61"/>
      <c r="N79" s="61"/>
      <c r="O79" s="61"/>
      <c r="P79" s="62">
        <v>1</v>
      </c>
      <c r="Q79" s="63">
        <v>0</v>
      </c>
      <c r="R79" s="142">
        <f>VLOOKUP(B79,'Vaste korting'!$C$4:$G$25,5,FALSE)</f>
        <v>0</v>
      </c>
      <c r="S79" s="64">
        <f t="shared" si="1"/>
        <v>0</v>
      </c>
    </row>
    <row r="80" spans="1:19" x14ac:dyDescent="0.3">
      <c r="A80" s="56" t="s">
        <v>24</v>
      </c>
      <c r="B80" s="57" t="s">
        <v>206</v>
      </c>
      <c r="C80" s="57" t="s">
        <v>219</v>
      </c>
      <c r="D80" s="57" t="s">
        <v>208</v>
      </c>
      <c r="E80" s="56" t="s">
        <v>37</v>
      </c>
      <c r="F80" s="56" t="s">
        <v>220</v>
      </c>
      <c r="G80" s="139">
        <v>410</v>
      </c>
      <c r="H80" s="59">
        <v>8710908977169</v>
      </c>
      <c r="I80" s="60"/>
      <c r="J80" s="61"/>
      <c r="K80" s="61"/>
      <c r="L80" s="61"/>
      <c r="M80" s="61"/>
      <c r="N80" s="61"/>
      <c r="O80" s="61"/>
      <c r="P80" s="62">
        <v>1</v>
      </c>
      <c r="Q80" s="63">
        <v>0</v>
      </c>
      <c r="R80" s="142">
        <f>VLOOKUP(B80,'Vaste korting'!$C$4:$G$25,5,FALSE)</f>
        <v>0</v>
      </c>
      <c r="S80" s="64">
        <f t="shared" si="1"/>
        <v>0</v>
      </c>
    </row>
    <row r="81" spans="1:19" x14ac:dyDescent="0.3">
      <c r="A81" s="56" t="s">
        <v>24</v>
      </c>
      <c r="B81" s="57" t="s">
        <v>206</v>
      </c>
      <c r="C81" s="57" t="s">
        <v>221</v>
      </c>
      <c r="D81" s="57" t="s">
        <v>208</v>
      </c>
      <c r="E81" s="56" t="s">
        <v>33</v>
      </c>
      <c r="F81" s="56" t="s">
        <v>222</v>
      </c>
      <c r="G81" s="139">
        <v>172</v>
      </c>
      <c r="H81" s="59">
        <v>8714100289204</v>
      </c>
      <c r="I81" s="60"/>
      <c r="J81" s="61"/>
      <c r="K81" s="61"/>
      <c r="L81" s="61"/>
      <c r="M81" s="61"/>
      <c r="N81" s="61"/>
      <c r="O81" s="61"/>
      <c r="P81" s="62">
        <v>1</v>
      </c>
      <c r="Q81" s="63">
        <v>0</v>
      </c>
      <c r="R81" s="142">
        <f>VLOOKUP(B81,'Vaste korting'!$C$4:$G$25,5,FALSE)</f>
        <v>0</v>
      </c>
      <c r="S81" s="64">
        <f t="shared" si="1"/>
        <v>0</v>
      </c>
    </row>
    <row r="82" spans="1:19" x14ac:dyDescent="0.3">
      <c r="A82" s="56" t="s">
        <v>24</v>
      </c>
      <c r="B82" s="57" t="s">
        <v>206</v>
      </c>
      <c r="C82" s="57" t="s">
        <v>223</v>
      </c>
      <c r="D82" s="57" t="s">
        <v>208</v>
      </c>
      <c r="E82" s="56" t="s">
        <v>37</v>
      </c>
      <c r="F82" s="56" t="s">
        <v>224</v>
      </c>
      <c r="G82" s="139">
        <v>273</v>
      </c>
      <c r="H82" s="59">
        <v>8710908927294</v>
      </c>
      <c r="I82" s="60"/>
      <c r="J82" s="61"/>
      <c r="K82" s="61"/>
      <c r="L82" s="61"/>
      <c r="M82" s="61"/>
      <c r="N82" s="61"/>
      <c r="O82" s="61"/>
      <c r="P82" s="62">
        <v>1</v>
      </c>
      <c r="Q82" s="63">
        <v>0</v>
      </c>
      <c r="R82" s="142">
        <f>VLOOKUP(B82,'Vaste korting'!$C$4:$G$25,5,FALSE)</f>
        <v>0</v>
      </c>
      <c r="S82" s="64">
        <f t="shared" si="1"/>
        <v>0</v>
      </c>
    </row>
    <row r="83" spans="1:19" x14ac:dyDescent="0.3">
      <c r="A83" s="56" t="s">
        <v>24</v>
      </c>
      <c r="B83" s="57" t="s">
        <v>206</v>
      </c>
      <c r="C83" s="57" t="s">
        <v>225</v>
      </c>
      <c r="D83" s="57" t="s">
        <v>208</v>
      </c>
      <c r="E83" s="56" t="s">
        <v>33</v>
      </c>
      <c r="F83" s="56" t="s">
        <v>226</v>
      </c>
      <c r="G83" s="139">
        <v>143</v>
      </c>
      <c r="H83" s="59">
        <v>8714100289181</v>
      </c>
      <c r="I83" s="60"/>
      <c r="J83" s="61"/>
      <c r="K83" s="61"/>
      <c r="L83" s="61"/>
      <c r="M83" s="61"/>
      <c r="N83" s="61"/>
      <c r="O83" s="61"/>
      <c r="P83" s="62">
        <v>1</v>
      </c>
      <c r="Q83" s="63">
        <v>0</v>
      </c>
      <c r="R83" s="142">
        <f>VLOOKUP(B83,'Vaste korting'!$C$4:$G$25,5,FALSE)</f>
        <v>0</v>
      </c>
      <c r="S83" s="64">
        <f t="shared" si="1"/>
        <v>0</v>
      </c>
    </row>
    <row r="84" spans="1:19" x14ac:dyDescent="0.3">
      <c r="A84" s="56" t="s">
        <v>24</v>
      </c>
      <c r="B84" s="57" t="s">
        <v>206</v>
      </c>
      <c r="C84" s="57" t="s">
        <v>227</v>
      </c>
      <c r="D84" s="57" t="s">
        <v>208</v>
      </c>
      <c r="E84" s="56" t="s">
        <v>37</v>
      </c>
      <c r="F84" s="56" t="s">
        <v>228</v>
      </c>
      <c r="G84" s="139">
        <v>179</v>
      </c>
      <c r="H84" s="59">
        <v>8710908967528</v>
      </c>
      <c r="I84" s="60"/>
      <c r="J84" s="61"/>
      <c r="K84" s="61"/>
      <c r="L84" s="61"/>
      <c r="M84" s="61"/>
      <c r="N84" s="61"/>
      <c r="O84" s="61"/>
      <c r="P84" s="62">
        <v>1</v>
      </c>
      <c r="Q84" s="63">
        <v>0</v>
      </c>
      <c r="R84" s="142">
        <f>VLOOKUP(B84,'Vaste korting'!$C$4:$G$25,5,FALSE)</f>
        <v>0</v>
      </c>
      <c r="S84" s="64">
        <f t="shared" si="1"/>
        <v>0</v>
      </c>
    </row>
    <row r="85" spans="1:19" x14ac:dyDescent="0.3">
      <c r="A85" s="56" t="s">
        <v>24</v>
      </c>
      <c r="B85" s="57" t="s">
        <v>206</v>
      </c>
      <c r="C85" s="57" t="s">
        <v>229</v>
      </c>
      <c r="D85" s="57" t="s">
        <v>208</v>
      </c>
      <c r="E85" s="56" t="s">
        <v>37</v>
      </c>
      <c r="F85" s="56" t="s">
        <v>230</v>
      </c>
      <c r="G85" s="139">
        <v>184</v>
      </c>
      <c r="H85" s="59">
        <v>8710522790762</v>
      </c>
      <c r="I85" s="60"/>
      <c r="J85" s="61"/>
      <c r="K85" s="61"/>
      <c r="L85" s="61"/>
      <c r="M85" s="61"/>
      <c r="N85" s="61"/>
      <c r="O85" s="61"/>
      <c r="P85" s="62">
        <v>1</v>
      </c>
      <c r="Q85" s="63">
        <v>0</v>
      </c>
      <c r="R85" s="142">
        <f>VLOOKUP(B85,'Vaste korting'!$C$4:$G$25,5,FALSE)</f>
        <v>0</v>
      </c>
      <c r="S85" s="64">
        <f t="shared" si="1"/>
        <v>0</v>
      </c>
    </row>
    <row r="86" spans="1:19" x14ac:dyDescent="0.3">
      <c r="A86" s="56" t="s">
        <v>24</v>
      </c>
      <c r="B86" s="57" t="s">
        <v>206</v>
      </c>
      <c r="C86" s="57" t="s">
        <v>231</v>
      </c>
      <c r="D86" s="57" t="s">
        <v>208</v>
      </c>
      <c r="E86" s="56" t="s">
        <v>37</v>
      </c>
      <c r="F86" s="56" t="s">
        <v>232</v>
      </c>
      <c r="G86" s="139">
        <v>176</v>
      </c>
      <c r="H86" s="59">
        <v>8710908932434</v>
      </c>
      <c r="I86" s="60"/>
      <c r="J86" s="61"/>
      <c r="K86" s="61"/>
      <c r="L86" s="61"/>
      <c r="M86" s="61"/>
      <c r="N86" s="61"/>
      <c r="O86" s="61"/>
      <c r="P86" s="62">
        <v>1</v>
      </c>
      <c r="Q86" s="63">
        <v>0</v>
      </c>
      <c r="R86" s="142">
        <f>VLOOKUP(B86,'Vaste korting'!$C$4:$G$25,5,FALSE)</f>
        <v>0</v>
      </c>
      <c r="S86" s="64">
        <f t="shared" si="1"/>
        <v>0</v>
      </c>
    </row>
    <row r="87" spans="1:19" x14ac:dyDescent="0.3">
      <c r="A87" s="56" t="s">
        <v>24</v>
      </c>
      <c r="B87" s="57" t="s">
        <v>233</v>
      </c>
      <c r="C87" s="57" t="s">
        <v>234</v>
      </c>
      <c r="D87" s="57" t="s">
        <v>235</v>
      </c>
      <c r="E87" s="56" t="s">
        <v>236</v>
      </c>
      <c r="F87" s="56" t="s">
        <v>237</v>
      </c>
      <c r="G87" s="139">
        <v>261</v>
      </c>
      <c r="H87" s="59">
        <v>8710452401035</v>
      </c>
      <c r="I87" s="60"/>
      <c r="J87" s="61"/>
      <c r="K87" s="61"/>
      <c r="L87" s="61"/>
      <c r="M87" s="61"/>
      <c r="N87" s="61"/>
      <c r="O87" s="61"/>
      <c r="P87" s="62">
        <v>1</v>
      </c>
      <c r="Q87" s="63">
        <v>0</v>
      </c>
      <c r="R87" s="142">
        <f>VLOOKUP(B87,'Vaste korting'!$C$4:$G$25,5,FALSE)</f>
        <v>0</v>
      </c>
      <c r="S87" s="64">
        <f t="shared" si="1"/>
        <v>0</v>
      </c>
    </row>
    <row r="88" spans="1:19" x14ac:dyDescent="0.3">
      <c r="A88" s="56" t="s">
        <v>24</v>
      </c>
      <c r="B88" s="57" t="s">
        <v>233</v>
      </c>
      <c r="C88" s="57" t="s">
        <v>238</v>
      </c>
      <c r="D88" s="57" t="s">
        <v>239</v>
      </c>
      <c r="E88" s="56" t="s">
        <v>240</v>
      </c>
      <c r="F88" s="56" t="s">
        <v>241</v>
      </c>
      <c r="G88" s="139">
        <v>107</v>
      </c>
      <c r="H88" s="59">
        <v>5012035901738</v>
      </c>
      <c r="I88" s="60"/>
      <c r="J88" s="61"/>
      <c r="K88" s="61"/>
      <c r="L88" s="61"/>
      <c r="M88" s="61"/>
      <c r="N88" s="61"/>
      <c r="O88" s="61"/>
      <c r="P88" s="62">
        <v>1</v>
      </c>
      <c r="Q88" s="63">
        <v>0</v>
      </c>
      <c r="R88" s="142">
        <f>VLOOKUP(B88,'Vaste korting'!$C$4:$G$25,5,FALSE)</f>
        <v>0</v>
      </c>
      <c r="S88" s="64">
        <f t="shared" si="1"/>
        <v>0</v>
      </c>
    </row>
    <row r="89" spans="1:19" x14ac:dyDescent="0.3">
      <c r="A89" s="56" t="s">
        <v>24</v>
      </c>
      <c r="B89" s="57" t="s">
        <v>233</v>
      </c>
      <c r="C89" s="57" t="s">
        <v>242</v>
      </c>
      <c r="D89" s="57" t="s">
        <v>243</v>
      </c>
      <c r="E89" s="56" t="s">
        <v>60</v>
      </c>
      <c r="F89" s="56" t="s">
        <v>101</v>
      </c>
      <c r="G89" s="139">
        <v>88</v>
      </c>
      <c r="H89" s="59">
        <v>8713800119149</v>
      </c>
      <c r="I89" s="60"/>
      <c r="J89" s="61"/>
      <c r="K89" s="61"/>
      <c r="L89" s="61"/>
      <c r="M89" s="61"/>
      <c r="N89" s="61"/>
      <c r="O89" s="61"/>
      <c r="P89" s="62">
        <v>1</v>
      </c>
      <c r="Q89" s="63">
        <v>0</v>
      </c>
      <c r="R89" s="142">
        <f>VLOOKUP(B89,'Vaste korting'!$C$4:$G$25,5,FALSE)</f>
        <v>0</v>
      </c>
      <c r="S89" s="64">
        <f t="shared" si="1"/>
        <v>0</v>
      </c>
    </row>
    <row r="90" spans="1:19" x14ac:dyDescent="0.3">
      <c r="A90" s="56" t="s">
        <v>24</v>
      </c>
      <c r="B90" s="57" t="s">
        <v>244</v>
      </c>
      <c r="C90" s="57" t="s">
        <v>245</v>
      </c>
      <c r="D90" s="57" t="s">
        <v>246</v>
      </c>
      <c r="E90" s="56" t="s">
        <v>247</v>
      </c>
      <c r="F90" s="56" t="s">
        <v>70</v>
      </c>
      <c r="G90" s="139">
        <v>249</v>
      </c>
      <c r="H90" s="59">
        <v>5000159314541</v>
      </c>
      <c r="I90" s="60"/>
      <c r="J90" s="61"/>
      <c r="K90" s="61"/>
      <c r="L90" s="61"/>
      <c r="M90" s="61"/>
      <c r="N90" s="61"/>
      <c r="O90" s="61"/>
      <c r="P90" s="62">
        <v>1</v>
      </c>
      <c r="Q90" s="63">
        <v>0</v>
      </c>
      <c r="R90" s="142">
        <f>VLOOKUP(B90,'Vaste korting'!$C$4:$G$25,5,FALSE)</f>
        <v>0</v>
      </c>
      <c r="S90" s="64">
        <f t="shared" si="1"/>
        <v>0</v>
      </c>
    </row>
    <row r="91" spans="1:19" x14ac:dyDescent="0.3">
      <c r="A91" s="56" t="s">
        <v>24</v>
      </c>
      <c r="B91" s="57" t="s">
        <v>244</v>
      </c>
      <c r="C91" s="57" t="s">
        <v>248</v>
      </c>
      <c r="D91" s="57" t="s">
        <v>249</v>
      </c>
      <c r="E91" s="56" t="s">
        <v>250</v>
      </c>
      <c r="F91" s="56" t="s">
        <v>251</v>
      </c>
      <c r="G91" s="139">
        <v>91</v>
      </c>
      <c r="H91" s="59">
        <v>87317763</v>
      </c>
      <c r="I91" s="60"/>
      <c r="J91" s="61"/>
      <c r="K91" s="61"/>
      <c r="L91" s="61"/>
      <c r="M91" s="61"/>
      <c r="N91" s="61"/>
      <c r="O91" s="61"/>
      <c r="P91" s="62">
        <v>1</v>
      </c>
      <c r="Q91" s="63">
        <v>0</v>
      </c>
      <c r="R91" s="142">
        <f>VLOOKUP(B91,'Vaste korting'!$C$4:$G$25,5,FALSE)</f>
        <v>0</v>
      </c>
      <c r="S91" s="64">
        <f t="shared" si="1"/>
        <v>0</v>
      </c>
    </row>
    <row r="92" spans="1:19" x14ac:dyDescent="0.3">
      <c r="A92" s="56" t="s">
        <v>24</v>
      </c>
      <c r="B92" s="57" t="s">
        <v>244</v>
      </c>
      <c r="C92" s="57" t="s">
        <v>252</v>
      </c>
      <c r="D92" s="57" t="s">
        <v>253</v>
      </c>
      <c r="E92" s="56" t="s">
        <v>254</v>
      </c>
      <c r="F92" s="56" t="s">
        <v>95</v>
      </c>
      <c r="G92" s="139">
        <v>43</v>
      </c>
      <c r="H92" s="59">
        <v>40084640</v>
      </c>
      <c r="I92" s="60"/>
      <c r="J92" s="61"/>
      <c r="K92" s="61"/>
      <c r="L92" s="61"/>
      <c r="M92" s="61"/>
      <c r="N92" s="61"/>
      <c r="O92" s="61"/>
      <c r="P92" s="62">
        <v>1</v>
      </c>
      <c r="Q92" s="63">
        <v>0</v>
      </c>
      <c r="R92" s="142">
        <f>VLOOKUP(B92,'Vaste korting'!$C$4:$G$25,5,FALSE)</f>
        <v>0</v>
      </c>
      <c r="S92" s="64">
        <f t="shared" si="1"/>
        <v>0</v>
      </c>
    </row>
    <row r="93" spans="1:19" x14ac:dyDescent="0.3">
      <c r="A93" s="56" t="s">
        <v>24</v>
      </c>
      <c r="B93" s="57" t="s">
        <v>255</v>
      </c>
      <c r="C93" s="57" t="s">
        <v>256</v>
      </c>
      <c r="D93" s="57" t="s">
        <v>257</v>
      </c>
      <c r="E93" s="56" t="s">
        <v>258</v>
      </c>
      <c r="F93" s="56" t="s">
        <v>259</v>
      </c>
      <c r="G93" s="139">
        <v>701</v>
      </c>
      <c r="H93" s="59">
        <v>5410138028695</v>
      </c>
      <c r="I93" s="60"/>
      <c r="J93" s="61"/>
      <c r="K93" s="61"/>
      <c r="L93" s="61"/>
      <c r="M93" s="61"/>
      <c r="N93" s="61"/>
      <c r="O93" s="61"/>
      <c r="P93" s="62">
        <v>1</v>
      </c>
      <c r="Q93" s="63">
        <v>0</v>
      </c>
      <c r="R93" s="142">
        <f>VLOOKUP(B93,'Vaste korting'!$C$4:$G$25,5,FALSE)</f>
        <v>0</v>
      </c>
      <c r="S93" s="64">
        <f t="shared" si="1"/>
        <v>0</v>
      </c>
    </row>
    <row r="94" spans="1:19" x14ac:dyDescent="0.3">
      <c r="A94" s="56" t="s">
        <v>24</v>
      </c>
      <c r="B94" s="57" t="s">
        <v>255</v>
      </c>
      <c r="C94" s="57" t="s">
        <v>260</v>
      </c>
      <c r="D94" s="57" t="s">
        <v>257</v>
      </c>
      <c r="E94" s="56" t="s">
        <v>258</v>
      </c>
      <c r="F94" s="56" t="s">
        <v>261</v>
      </c>
      <c r="G94" s="139">
        <v>534</v>
      </c>
      <c r="H94" s="59">
        <v>8711000266922</v>
      </c>
      <c r="I94" s="60"/>
      <c r="J94" s="61"/>
      <c r="K94" s="61"/>
      <c r="L94" s="61"/>
      <c r="M94" s="61"/>
      <c r="N94" s="61"/>
      <c r="O94" s="61"/>
      <c r="P94" s="62">
        <v>1</v>
      </c>
      <c r="Q94" s="63">
        <v>0</v>
      </c>
      <c r="R94" s="142">
        <f>VLOOKUP(B94,'Vaste korting'!$C$4:$G$25,5,FALSE)</f>
        <v>0</v>
      </c>
      <c r="S94" s="64">
        <f t="shared" si="1"/>
        <v>0</v>
      </c>
    </row>
    <row r="95" spans="1:19" x14ac:dyDescent="0.3">
      <c r="A95" s="65" t="s">
        <v>24</v>
      </c>
      <c r="B95" s="66" t="s">
        <v>255</v>
      </c>
      <c r="C95" s="66" t="s">
        <v>262</v>
      </c>
      <c r="D95" s="66" t="s">
        <v>257</v>
      </c>
      <c r="E95" s="65" t="s">
        <v>37</v>
      </c>
      <c r="F95" s="65" t="s">
        <v>261</v>
      </c>
      <c r="G95" s="140">
        <v>352</v>
      </c>
      <c r="H95" s="59">
        <v>8711000352335</v>
      </c>
      <c r="I95" s="60"/>
      <c r="J95" s="61"/>
      <c r="K95" s="61"/>
      <c r="L95" s="61"/>
      <c r="M95" s="61"/>
      <c r="N95" s="61"/>
      <c r="O95" s="61"/>
      <c r="P95" s="62">
        <v>1</v>
      </c>
      <c r="Q95" s="63">
        <v>0</v>
      </c>
      <c r="R95" s="142">
        <f>VLOOKUP(B95,'Vaste korting'!$C$4:$G$25,5,FALSE)</f>
        <v>0</v>
      </c>
      <c r="S95" s="64">
        <f t="shared" si="1"/>
        <v>0</v>
      </c>
    </row>
    <row r="96" spans="1:19" x14ac:dyDescent="0.3">
      <c r="A96" s="56" t="s">
        <v>24</v>
      </c>
      <c r="B96" s="57" t="s">
        <v>255</v>
      </c>
      <c r="C96" s="57" t="s">
        <v>263</v>
      </c>
      <c r="D96" s="57" t="s">
        <v>257</v>
      </c>
      <c r="E96" s="56" t="s">
        <v>258</v>
      </c>
      <c r="F96" s="56" t="s">
        <v>259</v>
      </c>
      <c r="G96" s="139">
        <v>282</v>
      </c>
      <c r="H96" s="59">
        <v>8711000367926</v>
      </c>
      <c r="I96" s="60"/>
      <c r="J96" s="61"/>
      <c r="K96" s="61"/>
      <c r="L96" s="61"/>
      <c r="M96" s="61"/>
      <c r="N96" s="61"/>
      <c r="O96" s="61"/>
      <c r="P96" s="62">
        <v>1</v>
      </c>
      <c r="Q96" s="63">
        <v>0</v>
      </c>
      <c r="R96" s="142">
        <f>VLOOKUP(B96,'Vaste korting'!$C$4:$G$25,5,FALSE)</f>
        <v>0</v>
      </c>
      <c r="S96" s="64">
        <f t="shared" si="1"/>
        <v>0</v>
      </c>
    </row>
    <row r="97" spans="1:19" x14ac:dyDescent="0.3">
      <c r="A97" s="65" t="s">
        <v>24</v>
      </c>
      <c r="B97" s="66" t="s">
        <v>255</v>
      </c>
      <c r="C97" s="66" t="s">
        <v>264</v>
      </c>
      <c r="D97" s="66" t="s">
        <v>257</v>
      </c>
      <c r="E97" s="65" t="s">
        <v>258</v>
      </c>
      <c r="F97" s="65" t="s">
        <v>265</v>
      </c>
      <c r="G97" s="140">
        <v>275</v>
      </c>
      <c r="H97" s="59">
        <v>8711000352342</v>
      </c>
      <c r="I97" s="60"/>
      <c r="J97" s="61"/>
      <c r="K97" s="61"/>
      <c r="L97" s="61"/>
      <c r="M97" s="61"/>
      <c r="N97" s="61"/>
      <c r="O97" s="61"/>
      <c r="P97" s="62">
        <v>1</v>
      </c>
      <c r="Q97" s="63">
        <v>0</v>
      </c>
      <c r="R97" s="142">
        <f>VLOOKUP(B97,'Vaste korting'!$C$4:$G$25,5,FALSE)</f>
        <v>0</v>
      </c>
      <c r="S97" s="64">
        <f t="shared" si="1"/>
        <v>0</v>
      </c>
    </row>
    <row r="98" spans="1:19" x14ac:dyDescent="0.3">
      <c r="A98" s="56" t="s">
        <v>24</v>
      </c>
      <c r="B98" s="57" t="s">
        <v>255</v>
      </c>
      <c r="C98" s="57" t="s">
        <v>266</v>
      </c>
      <c r="D98" s="57" t="s">
        <v>257</v>
      </c>
      <c r="E98" s="56" t="s">
        <v>258</v>
      </c>
      <c r="F98" s="56" t="s">
        <v>259</v>
      </c>
      <c r="G98" s="139">
        <v>414</v>
      </c>
      <c r="H98" s="59">
        <v>8711000028728</v>
      </c>
      <c r="I98" s="60"/>
      <c r="J98" s="61"/>
      <c r="K98" s="61"/>
      <c r="L98" s="61"/>
      <c r="M98" s="61"/>
      <c r="N98" s="61"/>
      <c r="O98" s="61"/>
      <c r="P98" s="62">
        <v>1</v>
      </c>
      <c r="Q98" s="63">
        <v>0</v>
      </c>
      <c r="R98" s="142">
        <f>VLOOKUP(B98,'Vaste korting'!$C$4:$G$25,5,FALSE)</f>
        <v>0</v>
      </c>
      <c r="S98" s="64">
        <f t="shared" si="1"/>
        <v>0</v>
      </c>
    </row>
    <row r="99" spans="1:19" x14ac:dyDescent="0.3">
      <c r="A99" s="56" t="s">
        <v>24</v>
      </c>
      <c r="B99" s="57" t="s">
        <v>255</v>
      </c>
      <c r="C99" s="57" t="s">
        <v>267</v>
      </c>
      <c r="D99" s="57" t="s">
        <v>257</v>
      </c>
      <c r="E99" s="56" t="s">
        <v>258</v>
      </c>
      <c r="F99" s="56" t="s">
        <v>261</v>
      </c>
      <c r="G99" s="139">
        <v>232</v>
      </c>
      <c r="H99" s="59">
        <v>8711000356449</v>
      </c>
      <c r="I99" s="60"/>
      <c r="J99" s="61"/>
      <c r="K99" s="61"/>
      <c r="L99" s="61"/>
      <c r="M99" s="61"/>
      <c r="N99" s="61"/>
      <c r="O99" s="61"/>
      <c r="P99" s="62">
        <v>1</v>
      </c>
      <c r="Q99" s="63">
        <v>0</v>
      </c>
      <c r="R99" s="142">
        <f>VLOOKUP(B99,'Vaste korting'!$C$4:$G$25,5,FALSE)</f>
        <v>0</v>
      </c>
      <c r="S99" s="64">
        <f t="shared" si="1"/>
        <v>0</v>
      </c>
    </row>
    <row r="100" spans="1:19" x14ac:dyDescent="0.3">
      <c r="A100" s="56" t="s">
        <v>24</v>
      </c>
      <c r="B100" s="57" t="s">
        <v>255</v>
      </c>
      <c r="C100" s="57" t="s">
        <v>268</v>
      </c>
      <c r="D100" s="57" t="s">
        <v>257</v>
      </c>
      <c r="E100" s="56" t="s">
        <v>37</v>
      </c>
      <c r="F100" s="56" t="s">
        <v>261</v>
      </c>
      <c r="G100" s="139">
        <v>195</v>
      </c>
      <c r="H100" s="59">
        <v>8711000352366</v>
      </c>
      <c r="I100" s="60"/>
      <c r="J100" s="61"/>
      <c r="K100" s="61"/>
      <c r="L100" s="61"/>
      <c r="M100" s="61"/>
      <c r="N100" s="61"/>
      <c r="O100" s="61"/>
      <c r="P100" s="62">
        <v>1</v>
      </c>
      <c r="Q100" s="63">
        <v>0</v>
      </c>
      <c r="R100" s="142">
        <f>VLOOKUP(B100,'Vaste korting'!$C$4:$G$25,5,FALSE)</f>
        <v>0</v>
      </c>
      <c r="S100" s="64">
        <f t="shared" si="1"/>
        <v>0</v>
      </c>
    </row>
    <row r="101" spans="1:19" x14ac:dyDescent="0.3">
      <c r="A101" s="56" t="s">
        <v>24</v>
      </c>
      <c r="B101" s="57" t="s">
        <v>269</v>
      </c>
      <c r="C101" s="57" t="s">
        <v>270</v>
      </c>
      <c r="D101" s="57" t="s">
        <v>271</v>
      </c>
      <c r="E101" s="56" t="s">
        <v>178</v>
      </c>
      <c r="F101" s="56" t="s">
        <v>272</v>
      </c>
      <c r="G101" s="139">
        <v>79</v>
      </c>
      <c r="H101" s="59">
        <v>8710401353415</v>
      </c>
      <c r="I101" s="60"/>
      <c r="J101" s="61"/>
      <c r="K101" s="61"/>
      <c r="L101" s="61"/>
      <c r="M101" s="61"/>
      <c r="N101" s="61"/>
      <c r="O101" s="61"/>
      <c r="P101" s="62">
        <v>1</v>
      </c>
      <c r="Q101" s="63">
        <v>0</v>
      </c>
      <c r="R101" s="142">
        <f>VLOOKUP(B101,'Vaste korting'!$C$4:$G$25,5,FALSE)</f>
        <v>0</v>
      </c>
      <c r="S101" s="64">
        <f t="shared" si="1"/>
        <v>0</v>
      </c>
    </row>
    <row r="102" spans="1:19" x14ac:dyDescent="0.3">
      <c r="A102" s="56" t="s">
        <v>24</v>
      </c>
      <c r="B102" s="57" t="s">
        <v>273</v>
      </c>
      <c r="C102" s="57" t="s">
        <v>274</v>
      </c>
      <c r="D102" s="57" t="s">
        <v>275</v>
      </c>
      <c r="E102" s="56" t="s">
        <v>144</v>
      </c>
      <c r="F102" s="56" t="s">
        <v>119</v>
      </c>
      <c r="G102" s="139">
        <v>415</v>
      </c>
      <c r="H102" s="59">
        <v>5000112648942</v>
      </c>
      <c r="I102" s="60"/>
      <c r="J102" s="61"/>
      <c r="K102" s="61"/>
      <c r="L102" s="61"/>
      <c r="M102" s="61"/>
      <c r="N102" s="61"/>
      <c r="O102" s="61"/>
      <c r="P102" s="62">
        <v>1</v>
      </c>
      <c r="Q102" s="63">
        <v>0</v>
      </c>
      <c r="R102" s="142">
        <f>VLOOKUP(B102,'Vaste korting'!$C$4:$G$25,5,FALSE)</f>
        <v>0</v>
      </c>
      <c r="S102" s="64">
        <f t="shared" si="1"/>
        <v>0</v>
      </c>
    </row>
    <row r="103" spans="1:19" x14ac:dyDescent="0.3">
      <c r="A103" s="56" t="s">
        <v>24</v>
      </c>
      <c r="B103" s="57" t="s">
        <v>273</v>
      </c>
      <c r="C103" s="57" t="s">
        <v>276</v>
      </c>
      <c r="D103" s="57" t="s">
        <v>277</v>
      </c>
      <c r="E103" s="56" t="s">
        <v>144</v>
      </c>
      <c r="F103" s="56" t="s">
        <v>122</v>
      </c>
      <c r="G103" s="139">
        <v>481</v>
      </c>
      <c r="H103" s="59">
        <v>5410013128700</v>
      </c>
      <c r="I103" s="60"/>
      <c r="J103" s="61"/>
      <c r="K103" s="61"/>
      <c r="L103" s="61"/>
      <c r="M103" s="61"/>
      <c r="N103" s="61"/>
      <c r="O103" s="61"/>
      <c r="P103" s="62">
        <v>1</v>
      </c>
      <c r="Q103" s="63">
        <v>0</v>
      </c>
      <c r="R103" s="142">
        <f>VLOOKUP(B103,'Vaste korting'!$C$4:$G$25,5,FALSE)</f>
        <v>0</v>
      </c>
      <c r="S103" s="64">
        <f t="shared" si="1"/>
        <v>0</v>
      </c>
    </row>
    <row r="104" spans="1:19" x14ac:dyDescent="0.3">
      <c r="A104" s="56" t="s">
        <v>24</v>
      </c>
      <c r="B104" s="57" t="s">
        <v>273</v>
      </c>
      <c r="C104" s="57" t="s">
        <v>278</v>
      </c>
      <c r="D104" s="57" t="s">
        <v>279</v>
      </c>
      <c r="E104" s="56" t="s">
        <v>280</v>
      </c>
      <c r="F104" s="56" t="s">
        <v>281</v>
      </c>
      <c r="G104" s="139">
        <v>875</v>
      </c>
      <c r="H104" s="59">
        <v>8717056181608</v>
      </c>
      <c r="I104" s="60"/>
      <c r="J104" s="61"/>
      <c r="K104" s="61"/>
      <c r="L104" s="61"/>
      <c r="M104" s="61"/>
      <c r="N104" s="61"/>
      <c r="O104" s="61"/>
      <c r="P104" s="62">
        <v>1</v>
      </c>
      <c r="Q104" s="63">
        <v>0</v>
      </c>
      <c r="R104" s="142">
        <f>VLOOKUP(B104,'Vaste korting'!$C$4:$G$25,5,FALSE)</f>
        <v>0</v>
      </c>
      <c r="S104" s="64">
        <f t="shared" si="1"/>
        <v>0</v>
      </c>
    </row>
    <row r="105" spans="1:19" x14ac:dyDescent="0.3">
      <c r="A105" s="56" t="s">
        <v>24</v>
      </c>
      <c r="B105" s="57" t="s">
        <v>273</v>
      </c>
      <c r="C105" s="57" t="s">
        <v>282</v>
      </c>
      <c r="D105" s="57" t="s">
        <v>283</v>
      </c>
      <c r="E105" s="56" t="s">
        <v>109</v>
      </c>
      <c r="F105" s="56" t="s">
        <v>119</v>
      </c>
      <c r="G105" s="139">
        <v>607</v>
      </c>
      <c r="H105" s="59">
        <v>8715600243802</v>
      </c>
      <c r="I105" s="60"/>
      <c r="J105" s="61"/>
      <c r="K105" s="61"/>
      <c r="L105" s="61"/>
      <c r="M105" s="61"/>
      <c r="N105" s="61"/>
      <c r="O105" s="61"/>
      <c r="P105" s="62">
        <v>1</v>
      </c>
      <c r="Q105" s="63">
        <v>0</v>
      </c>
      <c r="R105" s="142">
        <f>VLOOKUP(B105,'Vaste korting'!$C$4:$G$25,5,FALSE)</f>
        <v>0</v>
      </c>
      <c r="S105" s="64">
        <f t="shared" si="1"/>
        <v>0</v>
      </c>
    </row>
    <row r="106" spans="1:19" x14ac:dyDescent="0.3">
      <c r="A106" s="65" t="s">
        <v>24</v>
      </c>
      <c r="B106" s="66" t="s">
        <v>273</v>
      </c>
      <c r="C106" s="66" t="s">
        <v>274</v>
      </c>
      <c r="D106" s="66" t="s">
        <v>275</v>
      </c>
      <c r="E106" s="65" t="s">
        <v>144</v>
      </c>
      <c r="F106" s="65" t="s">
        <v>122</v>
      </c>
      <c r="G106" s="140">
        <v>173</v>
      </c>
      <c r="H106" s="59">
        <v>90377518</v>
      </c>
      <c r="I106" s="60"/>
      <c r="J106" s="61"/>
      <c r="K106" s="61"/>
      <c r="L106" s="61"/>
      <c r="M106" s="61"/>
      <c r="N106" s="61"/>
      <c r="O106" s="61"/>
      <c r="P106" s="62">
        <v>1</v>
      </c>
      <c r="Q106" s="63">
        <v>0</v>
      </c>
      <c r="R106" s="142">
        <f>VLOOKUP(B106,'Vaste korting'!$C$4:$G$25,5,FALSE)</f>
        <v>0</v>
      </c>
      <c r="S106" s="64">
        <f t="shared" si="1"/>
        <v>0</v>
      </c>
    </row>
    <row r="107" spans="1:19" x14ac:dyDescent="0.3">
      <c r="A107" s="56" t="s">
        <v>24</v>
      </c>
      <c r="B107" s="57" t="s">
        <v>273</v>
      </c>
      <c r="C107" s="57" t="s">
        <v>276</v>
      </c>
      <c r="D107" s="57" t="s">
        <v>277</v>
      </c>
      <c r="E107" s="56" t="s">
        <v>144</v>
      </c>
      <c r="F107" s="56" t="s">
        <v>119</v>
      </c>
      <c r="G107" s="139">
        <v>139</v>
      </c>
      <c r="H107" s="59">
        <v>5410013128267</v>
      </c>
      <c r="I107" s="60"/>
      <c r="J107" s="61"/>
      <c r="K107" s="61"/>
      <c r="L107" s="61"/>
      <c r="M107" s="61"/>
      <c r="N107" s="61"/>
      <c r="O107" s="61"/>
      <c r="P107" s="62">
        <v>1</v>
      </c>
      <c r="Q107" s="63">
        <v>0</v>
      </c>
      <c r="R107" s="142">
        <f>VLOOKUP(B107,'Vaste korting'!$C$4:$G$25,5,FALSE)</f>
        <v>0</v>
      </c>
      <c r="S107" s="64">
        <f t="shared" si="1"/>
        <v>0</v>
      </c>
    </row>
    <row r="108" spans="1:19" x14ac:dyDescent="0.3">
      <c r="A108" s="56" t="s">
        <v>24</v>
      </c>
      <c r="B108" s="57" t="s">
        <v>273</v>
      </c>
      <c r="C108" s="57" t="s">
        <v>284</v>
      </c>
      <c r="D108" s="57" t="s">
        <v>146</v>
      </c>
      <c r="E108" s="56" t="s">
        <v>105</v>
      </c>
      <c r="F108" s="56" t="s">
        <v>113</v>
      </c>
      <c r="G108" s="139">
        <v>109</v>
      </c>
      <c r="H108" s="59">
        <v>8715600244120</v>
      </c>
      <c r="I108" s="60"/>
      <c r="J108" s="61"/>
      <c r="K108" s="61"/>
      <c r="L108" s="61"/>
      <c r="M108" s="61"/>
      <c r="N108" s="61"/>
      <c r="O108" s="61"/>
      <c r="P108" s="62">
        <v>1</v>
      </c>
      <c r="Q108" s="63">
        <v>0</v>
      </c>
      <c r="R108" s="142">
        <f>VLOOKUP(B108,'Vaste korting'!$C$4:$G$25,5,FALSE)</f>
        <v>0</v>
      </c>
      <c r="S108" s="64">
        <f t="shared" si="1"/>
        <v>0</v>
      </c>
    </row>
    <row r="109" spans="1:19" x14ac:dyDescent="0.3">
      <c r="A109" s="56" t="s">
        <v>24</v>
      </c>
      <c r="B109" s="57" t="s">
        <v>285</v>
      </c>
      <c r="C109" s="57" t="s">
        <v>286</v>
      </c>
      <c r="D109" s="57" t="s">
        <v>287</v>
      </c>
      <c r="E109" s="56" t="s">
        <v>288</v>
      </c>
      <c r="F109" s="56" t="s">
        <v>289</v>
      </c>
      <c r="G109" s="139">
        <v>529</v>
      </c>
      <c r="H109" s="59">
        <v>8710624315740</v>
      </c>
      <c r="I109" s="60"/>
      <c r="J109" s="61"/>
      <c r="K109" s="61"/>
      <c r="L109" s="61"/>
      <c r="M109" s="61"/>
      <c r="N109" s="61"/>
      <c r="O109" s="61"/>
      <c r="P109" s="62">
        <v>1</v>
      </c>
      <c r="Q109" s="63">
        <v>0</v>
      </c>
      <c r="R109" s="142">
        <f>VLOOKUP(B109,'Vaste korting'!$C$4:$G$25,5,FALSE)</f>
        <v>0</v>
      </c>
      <c r="S109" s="64">
        <f t="shared" si="1"/>
        <v>0</v>
      </c>
    </row>
    <row r="110" spans="1:19" x14ac:dyDescent="0.3">
      <c r="P110" s="7"/>
      <c r="Q110" s="7" t="s">
        <v>290</v>
      </c>
      <c r="R110" s="7"/>
      <c r="S110" s="50">
        <f>SUM(S3:S109)</f>
        <v>0</v>
      </c>
    </row>
  </sheetData>
  <mergeCells count="1">
    <mergeCell ref="A1:S1"/>
  </mergeCells>
  <conditionalFormatting sqref="J3:S109">
    <cfRule type="expression" dxfId="6" priority="1">
      <formula>#REF!&gt;0</formula>
    </cfRule>
  </conditionalFormatting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5A8BA-67A7-4F83-B2F6-C9C712D6B007}">
  <sheetPr>
    <tabColor rgb="FF92D050"/>
  </sheetPr>
  <dimension ref="A1:S99"/>
  <sheetViews>
    <sheetView zoomScale="80" zoomScaleNormal="80" workbookViewId="0">
      <selection activeCell="A2" sqref="A2:S2"/>
    </sheetView>
  </sheetViews>
  <sheetFormatPr defaultColWidth="9.109375" defaultRowHeight="14.4" x14ac:dyDescent="0.3"/>
  <cols>
    <col min="1" max="1" width="13.6640625" customWidth="1"/>
    <col min="2" max="2" width="29.5546875" style="35" bestFit="1" customWidth="1"/>
    <col min="3" max="3" width="41.109375" style="35" bestFit="1" customWidth="1"/>
    <col min="4" max="4" width="19.109375" style="35" bestFit="1" customWidth="1"/>
    <col min="5" max="5" width="9.6640625" bestFit="1" customWidth="1"/>
    <col min="6" max="6" width="6.6640625" bestFit="1" customWidth="1"/>
    <col min="7" max="7" width="7.88671875" style="49" bestFit="1" customWidth="1"/>
    <col min="8" max="8" width="15.109375" style="44" bestFit="1" customWidth="1"/>
    <col min="9" max="9" width="2.33203125" style="4" customWidth="1"/>
    <col min="10" max="11" width="27.5546875" style="4" customWidth="1"/>
    <col min="12" max="12" width="28.33203125" style="8" customWidth="1"/>
    <col min="13" max="13" width="15.5546875" style="8" bestFit="1" customWidth="1"/>
    <col min="14" max="14" width="15.109375" style="8" customWidth="1"/>
    <col min="15" max="15" width="15" style="8" customWidth="1"/>
    <col min="16" max="16" width="14.109375" style="8" customWidth="1"/>
    <col min="17" max="17" width="15.6640625" style="6" customWidth="1"/>
    <col min="18" max="18" width="19.109375" style="6" bestFit="1" customWidth="1"/>
    <col min="19" max="19" width="19.6640625" style="6" customWidth="1"/>
  </cols>
  <sheetData>
    <row r="1" spans="1:19" ht="23.4" x14ac:dyDescent="0.45">
      <c r="A1" s="177" t="s">
        <v>711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s="9" customFormat="1" ht="55.2" x14ac:dyDescent="0.3">
      <c r="A2" s="52" t="s">
        <v>7</v>
      </c>
      <c r="B2" s="52" t="s">
        <v>8</v>
      </c>
      <c r="C2" s="53" t="s">
        <v>9</v>
      </c>
      <c r="D2" s="53" t="s">
        <v>10</v>
      </c>
      <c r="E2" s="52" t="s">
        <v>11</v>
      </c>
      <c r="F2" s="53" t="s">
        <v>12</v>
      </c>
      <c r="G2" s="53" t="s">
        <v>13</v>
      </c>
      <c r="H2" s="54" t="s">
        <v>14</v>
      </c>
      <c r="I2" s="55"/>
      <c r="J2" s="52" t="s">
        <v>15</v>
      </c>
      <c r="K2" s="52" t="s">
        <v>16</v>
      </c>
      <c r="L2" s="53" t="s">
        <v>17</v>
      </c>
      <c r="M2" s="53" t="s">
        <v>18</v>
      </c>
      <c r="N2" s="52" t="s">
        <v>19</v>
      </c>
      <c r="O2" s="53" t="s">
        <v>20</v>
      </c>
      <c r="P2" s="53" t="s">
        <v>21</v>
      </c>
      <c r="Q2" s="54" t="s">
        <v>22</v>
      </c>
      <c r="R2" s="52" t="s">
        <v>868</v>
      </c>
      <c r="S2" s="52" t="s">
        <v>23</v>
      </c>
    </row>
    <row r="3" spans="1:19" x14ac:dyDescent="0.3">
      <c r="A3" s="68" t="s">
        <v>291</v>
      </c>
      <c r="B3" s="69" t="s">
        <v>292</v>
      </c>
      <c r="C3" s="70" t="s">
        <v>293</v>
      </c>
      <c r="D3" s="69" t="s">
        <v>294</v>
      </c>
      <c r="E3" s="71" t="s">
        <v>37</v>
      </c>
      <c r="F3" s="71" t="s">
        <v>295</v>
      </c>
      <c r="G3" s="139">
        <v>2398</v>
      </c>
      <c r="H3" s="59">
        <v>8710401150410</v>
      </c>
      <c r="I3" s="60"/>
      <c r="J3" s="61"/>
      <c r="K3" s="61"/>
      <c r="L3" s="61"/>
      <c r="M3" s="61"/>
      <c r="N3" s="61"/>
      <c r="O3" s="61"/>
      <c r="P3" s="62">
        <v>1</v>
      </c>
      <c r="Q3" s="63">
        <v>0</v>
      </c>
      <c r="R3" s="143">
        <f>VLOOKUP(B3,'Vaste korting'!$C$26:$G$38,5,FALSE)</f>
        <v>0</v>
      </c>
      <c r="S3" s="64">
        <f t="shared" ref="S3:S66" si="0">SUM(G3)*(P3*Q3)*(1-R3)</f>
        <v>0</v>
      </c>
    </row>
    <row r="4" spans="1:19" x14ac:dyDescent="0.3">
      <c r="A4" s="68" t="s">
        <v>291</v>
      </c>
      <c r="B4" s="69" t="s">
        <v>292</v>
      </c>
      <c r="C4" s="70" t="s">
        <v>296</v>
      </c>
      <c r="D4" s="69" t="s">
        <v>294</v>
      </c>
      <c r="E4" s="71" t="s">
        <v>297</v>
      </c>
      <c r="F4" s="71" t="s">
        <v>298</v>
      </c>
      <c r="G4" s="139">
        <v>474</v>
      </c>
      <c r="H4" s="59">
        <v>8710401146550</v>
      </c>
      <c r="I4" s="60"/>
      <c r="J4" s="61"/>
      <c r="K4" s="61"/>
      <c r="L4" s="61"/>
      <c r="M4" s="61"/>
      <c r="N4" s="61"/>
      <c r="O4" s="61"/>
      <c r="P4" s="62">
        <v>1</v>
      </c>
      <c r="Q4" s="63">
        <v>0</v>
      </c>
      <c r="R4" s="143">
        <f>VLOOKUP(B4,'Vaste korting'!$C$26:$G$38,5,FALSE)</f>
        <v>0</v>
      </c>
      <c r="S4" s="64">
        <f t="shared" si="0"/>
        <v>0</v>
      </c>
    </row>
    <row r="5" spans="1:19" x14ac:dyDescent="0.3">
      <c r="A5" s="68" t="s">
        <v>291</v>
      </c>
      <c r="B5" s="69" t="s">
        <v>292</v>
      </c>
      <c r="C5" s="70" t="s">
        <v>299</v>
      </c>
      <c r="D5" s="69" t="s">
        <v>294</v>
      </c>
      <c r="E5" s="71" t="s">
        <v>300</v>
      </c>
      <c r="F5" s="71" t="s">
        <v>151</v>
      </c>
      <c r="G5" s="139">
        <v>401</v>
      </c>
      <c r="H5" s="59">
        <v>8710401146703</v>
      </c>
      <c r="I5" s="60"/>
      <c r="J5" s="61"/>
      <c r="K5" s="61"/>
      <c r="L5" s="61"/>
      <c r="M5" s="61"/>
      <c r="N5" s="61"/>
      <c r="O5" s="61"/>
      <c r="P5" s="62">
        <v>1</v>
      </c>
      <c r="Q5" s="63">
        <v>0</v>
      </c>
      <c r="R5" s="143">
        <f>VLOOKUP(B5,'Vaste korting'!$C$26:$G$38,5,FALSE)</f>
        <v>0</v>
      </c>
      <c r="S5" s="64">
        <f t="shared" si="0"/>
        <v>0</v>
      </c>
    </row>
    <row r="6" spans="1:19" x14ac:dyDescent="0.3">
      <c r="A6" s="68" t="s">
        <v>291</v>
      </c>
      <c r="B6" s="69" t="s">
        <v>292</v>
      </c>
      <c r="C6" s="70" t="s">
        <v>301</v>
      </c>
      <c r="D6" s="69" t="s">
        <v>294</v>
      </c>
      <c r="E6" s="71" t="s">
        <v>37</v>
      </c>
      <c r="F6" s="71" t="s">
        <v>302</v>
      </c>
      <c r="G6" s="139">
        <v>245</v>
      </c>
      <c r="H6" s="59">
        <v>8710401339907</v>
      </c>
      <c r="I6" s="60"/>
      <c r="J6" s="61"/>
      <c r="K6" s="61"/>
      <c r="L6" s="61"/>
      <c r="M6" s="61"/>
      <c r="N6" s="61"/>
      <c r="O6" s="61"/>
      <c r="P6" s="62">
        <v>1</v>
      </c>
      <c r="Q6" s="63">
        <v>0</v>
      </c>
      <c r="R6" s="143">
        <f>VLOOKUP(B6,'Vaste korting'!$C$26:$G$38,5,FALSE)</f>
        <v>0</v>
      </c>
      <c r="S6" s="64">
        <f t="shared" si="0"/>
        <v>0</v>
      </c>
    </row>
    <row r="7" spans="1:19" x14ac:dyDescent="0.3">
      <c r="A7" s="68" t="s">
        <v>291</v>
      </c>
      <c r="B7" s="69" t="s">
        <v>292</v>
      </c>
      <c r="C7" s="70" t="s">
        <v>303</v>
      </c>
      <c r="D7" s="69" t="s">
        <v>304</v>
      </c>
      <c r="E7" s="71" t="s">
        <v>305</v>
      </c>
      <c r="F7" s="71" t="s">
        <v>101</v>
      </c>
      <c r="G7" s="139">
        <v>129</v>
      </c>
      <c r="H7" s="59">
        <v>5410003242225</v>
      </c>
      <c r="I7" s="60"/>
      <c r="J7" s="61"/>
      <c r="K7" s="61"/>
      <c r="L7" s="61"/>
      <c r="M7" s="61"/>
      <c r="N7" s="61"/>
      <c r="O7" s="61"/>
      <c r="P7" s="62">
        <v>1</v>
      </c>
      <c r="Q7" s="63">
        <v>0</v>
      </c>
      <c r="R7" s="143">
        <f>VLOOKUP(B7,'Vaste korting'!$C$26:$G$38,5,FALSE)</f>
        <v>0</v>
      </c>
      <c r="S7" s="64">
        <f t="shared" si="0"/>
        <v>0</v>
      </c>
    </row>
    <row r="8" spans="1:19" x14ac:dyDescent="0.3">
      <c r="A8" s="68" t="s">
        <v>291</v>
      </c>
      <c r="B8" s="69" t="s">
        <v>292</v>
      </c>
      <c r="C8" s="70" t="s">
        <v>306</v>
      </c>
      <c r="D8" s="69" t="s">
        <v>294</v>
      </c>
      <c r="E8" s="71" t="s">
        <v>307</v>
      </c>
      <c r="F8" s="71" t="s">
        <v>72</v>
      </c>
      <c r="G8" s="139">
        <v>187</v>
      </c>
      <c r="H8" s="59">
        <v>8710401475544</v>
      </c>
      <c r="I8" s="60"/>
      <c r="J8" s="61"/>
      <c r="K8" s="61"/>
      <c r="L8" s="61"/>
      <c r="M8" s="61"/>
      <c r="N8" s="61"/>
      <c r="O8" s="61"/>
      <c r="P8" s="62">
        <v>1</v>
      </c>
      <c r="Q8" s="63">
        <v>0</v>
      </c>
      <c r="R8" s="143">
        <f>VLOOKUP(B8,'Vaste korting'!$C$26:$G$38,5,FALSE)</f>
        <v>0</v>
      </c>
      <c r="S8" s="64">
        <f t="shared" si="0"/>
        <v>0</v>
      </c>
    </row>
    <row r="9" spans="1:19" x14ac:dyDescent="0.3">
      <c r="A9" s="68" t="s">
        <v>291</v>
      </c>
      <c r="B9" s="69" t="s">
        <v>292</v>
      </c>
      <c r="C9" s="70" t="s">
        <v>308</v>
      </c>
      <c r="D9" s="69" t="s">
        <v>294</v>
      </c>
      <c r="E9" s="71" t="s">
        <v>37</v>
      </c>
      <c r="F9" s="71" t="s">
        <v>295</v>
      </c>
      <c r="G9" s="139">
        <v>429</v>
      </c>
      <c r="H9" s="59">
        <v>8710401591879</v>
      </c>
      <c r="I9" s="60"/>
      <c r="J9" s="61"/>
      <c r="K9" s="61"/>
      <c r="L9" s="61"/>
      <c r="M9" s="61"/>
      <c r="N9" s="61"/>
      <c r="O9" s="61"/>
      <c r="P9" s="62">
        <v>1</v>
      </c>
      <c r="Q9" s="63">
        <v>0</v>
      </c>
      <c r="R9" s="143">
        <f>VLOOKUP(B9,'Vaste korting'!$C$26:$G$38,5,FALSE)</f>
        <v>0</v>
      </c>
      <c r="S9" s="64">
        <f t="shared" si="0"/>
        <v>0</v>
      </c>
    </row>
    <row r="10" spans="1:19" x14ac:dyDescent="0.3">
      <c r="A10" s="68" t="s">
        <v>291</v>
      </c>
      <c r="B10" s="69" t="s">
        <v>292</v>
      </c>
      <c r="C10" s="70" t="s">
        <v>309</v>
      </c>
      <c r="D10" s="69" t="s">
        <v>294</v>
      </c>
      <c r="E10" s="71" t="s">
        <v>37</v>
      </c>
      <c r="F10" s="71" t="s">
        <v>295</v>
      </c>
      <c r="G10" s="139">
        <v>265</v>
      </c>
      <c r="H10" s="59">
        <v>8710401591886</v>
      </c>
      <c r="I10" s="60"/>
      <c r="J10" s="61"/>
      <c r="K10" s="61"/>
      <c r="L10" s="61"/>
      <c r="M10" s="61"/>
      <c r="N10" s="61"/>
      <c r="O10" s="61"/>
      <c r="P10" s="62">
        <v>1</v>
      </c>
      <c r="Q10" s="63">
        <v>0</v>
      </c>
      <c r="R10" s="143">
        <f>VLOOKUP(B10,'Vaste korting'!$C$26:$G$38,5,FALSE)</f>
        <v>0</v>
      </c>
      <c r="S10" s="64">
        <f t="shared" si="0"/>
        <v>0</v>
      </c>
    </row>
    <row r="11" spans="1:19" x14ac:dyDescent="0.3">
      <c r="A11" s="68" t="s">
        <v>291</v>
      </c>
      <c r="B11" s="69" t="s">
        <v>292</v>
      </c>
      <c r="C11" s="70" t="s">
        <v>310</v>
      </c>
      <c r="D11" s="69" t="s">
        <v>294</v>
      </c>
      <c r="E11" s="71" t="s">
        <v>300</v>
      </c>
      <c r="F11" s="71" t="s">
        <v>151</v>
      </c>
      <c r="G11" s="139">
        <v>74</v>
      </c>
      <c r="H11" s="59">
        <v>8710401146772</v>
      </c>
      <c r="I11" s="60"/>
      <c r="J11" s="61"/>
      <c r="K11" s="61"/>
      <c r="L11" s="61"/>
      <c r="M11" s="61"/>
      <c r="N11" s="61"/>
      <c r="O11" s="61"/>
      <c r="P11" s="62">
        <v>1</v>
      </c>
      <c r="Q11" s="63">
        <v>0</v>
      </c>
      <c r="R11" s="143">
        <f>VLOOKUP(B11,'Vaste korting'!$C$26:$G$38,5,FALSE)</f>
        <v>0</v>
      </c>
      <c r="S11" s="64">
        <f t="shared" si="0"/>
        <v>0</v>
      </c>
    </row>
    <row r="12" spans="1:19" x14ac:dyDescent="0.3">
      <c r="A12" s="68" t="s">
        <v>291</v>
      </c>
      <c r="B12" s="69" t="s">
        <v>292</v>
      </c>
      <c r="C12" s="70" t="s">
        <v>311</v>
      </c>
      <c r="D12" s="69" t="s">
        <v>294</v>
      </c>
      <c r="E12" s="71" t="s">
        <v>312</v>
      </c>
      <c r="F12" s="71" t="s">
        <v>313</v>
      </c>
      <c r="G12" s="139">
        <v>57</v>
      </c>
      <c r="H12" s="59">
        <v>8710401146628</v>
      </c>
      <c r="I12" s="60"/>
      <c r="J12" s="61"/>
      <c r="K12" s="61"/>
      <c r="L12" s="61"/>
      <c r="M12" s="61"/>
      <c r="N12" s="61"/>
      <c r="O12" s="61"/>
      <c r="P12" s="62">
        <v>1</v>
      </c>
      <c r="Q12" s="63">
        <v>0</v>
      </c>
      <c r="R12" s="143">
        <f>VLOOKUP(B12,'Vaste korting'!$C$26:$G$38,5,FALSE)</f>
        <v>0</v>
      </c>
      <c r="S12" s="64">
        <f t="shared" si="0"/>
        <v>0</v>
      </c>
    </row>
    <row r="13" spans="1:19" x14ac:dyDescent="0.3">
      <c r="A13" s="68" t="s">
        <v>291</v>
      </c>
      <c r="B13" s="69" t="s">
        <v>292</v>
      </c>
      <c r="C13" s="70" t="s">
        <v>314</v>
      </c>
      <c r="D13" s="69" t="s">
        <v>294</v>
      </c>
      <c r="E13" s="71" t="s">
        <v>218</v>
      </c>
      <c r="F13" s="71" t="s">
        <v>101</v>
      </c>
      <c r="G13" s="139">
        <v>46</v>
      </c>
      <c r="H13" s="59">
        <v>8710401094615</v>
      </c>
      <c r="I13" s="60"/>
      <c r="J13" s="61"/>
      <c r="K13" s="61"/>
      <c r="L13" s="61"/>
      <c r="M13" s="61"/>
      <c r="N13" s="61"/>
      <c r="O13" s="61"/>
      <c r="P13" s="62">
        <v>1</v>
      </c>
      <c r="Q13" s="63">
        <v>0</v>
      </c>
      <c r="R13" s="143">
        <f>VLOOKUP(B13,'Vaste korting'!$C$26:$G$38,5,FALSE)</f>
        <v>0</v>
      </c>
      <c r="S13" s="64">
        <f t="shared" si="0"/>
        <v>0</v>
      </c>
    </row>
    <row r="14" spans="1:19" x14ac:dyDescent="0.3">
      <c r="A14" s="68" t="s">
        <v>291</v>
      </c>
      <c r="B14" s="69" t="s">
        <v>292</v>
      </c>
      <c r="C14" s="70" t="s">
        <v>315</v>
      </c>
      <c r="D14" s="69" t="s">
        <v>294</v>
      </c>
      <c r="E14" s="71" t="s">
        <v>297</v>
      </c>
      <c r="F14" s="71" t="s">
        <v>101</v>
      </c>
      <c r="G14" s="139">
        <v>32</v>
      </c>
      <c r="H14" s="59">
        <v>8710401146345</v>
      </c>
      <c r="I14" s="60"/>
      <c r="J14" s="61"/>
      <c r="K14" s="61"/>
      <c r="L14" s="61"/>
      <c r="M14" s="61"/>
      <c r="N14" s="61"/>
      <c r="O14" s="61"/>
      <c r="P14" s="62">
        <v>1</v>
      </c>
      <c r="Q14" s="63">
        <v>0</v>
      </c>
      <c r="R14" s="143">
        <f>VLOOKUP(B14,'Vaste korting'!$C$26:$G$38,5,FALSE)</f>
        <v>0</v>
      </c>
      <c r="S14" s="64">
        <f t="shared" si="0"/>
        <v>0</v>
      </c>
    </row>
    <row r="15" spans="1:19" x14ac:dyDescent="0.3">
      <c r="A15" s="68" t="s">
        <v>291</v>
      </c>
      <c r="B15" s="69" t="s">
        <v>292</v>
      </c>
      <c r="C15" s="70" t="s">
        <v>316</v>
      </c>
      <c r="D15" s="69" t="s">
        <v>294</v>
      </c>
      <c r="E15" s="71" t="s">
        <v>317</v>
      </c>
      <c r="F15" s="71" t="s">
        <v>261</v>
      </c>
      <c r="G15" s="139">
        <v>52</v>
      </c>
      <c r="H15" s="59">
        <v>8710401146482</v>
      </c>
      <c r="I15" s="60"/>
      <c r="J15" s="61"/>
      <c r="K15" s="61"/>
      <c r="L15" s="61"/>
      <c r="M15" s="61"/>
      <c r="N15" s="61"/>
      <c r="O15" s="61"/>
      <c r="P15" s="62">
        <v>1</v>
      </c>
      <c r="Q15" s="63">
        <v>0</v>
      </c>
      <c r="R15" s="143">
        <f>VLOOKUP(B15,'Vaste korting'!$C$26:$G$38,5,FALSE)</f>
        <v>0</v>
      </c>
      <c r="S15" s="64">
        <f t="shared" si="0"/>
        <v>0</v>
      </c>
    </row>
    <row r="16" spans="1:19" x14ac:dyDescent="0.3">
      <c r="A16" s="68" t="s">
        <v>291</v>
      </c>
      <c r="B16" s="69" t="s">
        <v>292</v>
      </c>
      <c r="C16" s="70" t="s">
        <v>318</v>
      </c>
      <c r="D16" s="69" t="s">
        <v>319</v>
      </c>
      <c r="E16" s="71" t="s">
        <v>37</v>
      </c>
      <c r="F16" s="71" t="s">
        <v>320</v>
      </c>
      <c r="G16" s="139">
        <v>42</v>
      </c>
      <c r="H16" s="59">
        <v>8715108130260</v>
      </c>
      <c r="I16" s="60"/>
      <c r="J16" s="61"/>
      <c r="K16" s="61"/>
      <c r="L16" s="61"/>
      <c r="M16" s="61"/>
      <c r="N16" s="61"/>
      <c r="O16" s="61"/>
      <c r="P16" s="62">
        <v>1</v>
      </c>
      <c r="Q16" s="63">
        <v>0</v>
      </c>
      <c r="R16" s="143">
        <f>VLOOKUP(B16,'Vaste korting'!$C$26:$G$38,5,FALSE)</f>
        <v>0</v>
      </c>
      <c r="S16" s="64">
        <f t="shared" si="0"/>
        <v>0</v>
      </c>
    </row>
    <row r="17" spans="1:19" x14ac:dyDescent="0.3">
      <c r="A17" s="68" t="s">
        <v>291</v>
      </c>
      <c r="B17" s="69" t="s">
        <v>292</v>
      </c>
      <c r="C17" s="70" t="s">
        <v>321</v>
      </c>
      <c r="D17" s="69" t="s">
        <v>322</v>
      </c>
      <c r="E17" s="71" t="s">
        <v>33</v>
      </c>
      <c r="F17" s="71" t="s">
        <v>323</v>
      </c>
      <c r="G17" s="139">
        <v>141</v>
      </c>
      <c r="H17" s="59">
        <v>7290002066118</v>
      </c>
      <c r="I17" s="60"/>
      <c r="J17" s="61"/>
      <c r="K17" s="61"/>
      <c r="L17" s="61"/>
      <c r="M17" s="61"/>
      <c r="N17" s="61"/>
      <c r="O17" s="61"/>
      <c r="P17" s="62">
        <v>1</v>
      </c>
      <c r="Q17" s="63">
        <v>0</v>
      </c>
      <c r="R17" s="143">
        <f>VLOOKUP(B17,'Vaste korting'!$C$26:$G$38,5,FALSE)</f>
        <v>0</v>
      </c>
      <c r="S17" s="64">
        <f t="shared" si="0"/>
        <v>0</v>
      </c>
    </row>
    <row r="18" spans="1:19" x14ac:dyDescent="0.3">
      <c r="A18" s="68" t="s">
        <v>291</v>
      </c>
      <c r="B18" s="69" t="s">
        <v>292</v>
      </c>
      <c r="C18" s="70" t="s">
        <v>324</v>
      </c>
      <c r="D18" s="69" t="s">
        <v>322</v>
      </c>
      <c r="E18" s="71" t="s">
        <v>33</v>
      </c>
      <c r="F18" s="71" t="s">
        <v>323</v>
      </c>
      <c r="G18" s="139">
        <v>96</v>
      </c>
      <c r="H18" s="59">
        <v>7290002066026</v>
      </c>
      <c r="I18" s="60"/>
      <c r="J18" s="61"/>
      <c r="K18" s="61"/>
      <c r="L18" s="61"/>
      <c r="M18" s="61"/>
      <c r="N18" s="61"/>
      <c r="O18" s="61"/>
      <c r="P18" s="62">
        <v>1</v>
      </c>
      <c r="Q18" s="63">
        <v>0</v>
      </c>
      <c r="R18" s="143">
        <f>VLOOKUP(B18,'Vaste korting'!$C$26:$G$38,5,FALSE)</f>
        <v>0</v>
      </c>
      <c r="S18" s="64">
        <f t="shared" si="0"/>
        <v>0</v>
      </c>
    </row>
    <row r="19" spans="1:19" x14ac:dyDescent="0.3">
      <c r="A19" s="68" t="s">
        <v>291</v>
      </c>
      <c r="B19" s="69" t="s">
        <v>325</v>
      </c>
      <c r="C19" s="70" t="s">
        <v>326</v>
      </c>
      <c r="D19" s="69" t="s">
        <v>327</v>
      </c>
      <c r="E19" s="71" t="s">
        <v>37</v>
      </c>
      <c r="F19" s="71" t="s">
        <v>328</v>
      </c>
      <c r="G19" s="139">
        <v>100</v>
      </c>
      <c r="H19" s="59">
        <v>5410683142181</v>
      </c>
      <c r="I19" s="60"/>
      <c r="J19" s="61"/>
      <c r="K19" s="61"/>
      <c r="L19" s="61"/>
      <c r="M19" s="61"/>
      <c r="N19" s="61"/>
      <c r="O19" s="61"/>
      <c r="P19" s="62">
        <v>1</v>
      </c>
      <c r="Q19" s="63">
        <v>0</v>
      </c>
      <c r="R19" s="143">
        <f>VLOOKUP(B19,'Vaste korting'!$C$26:$G$38,5,FALSE)</f>
        <v>0</v>
      </c>
      <c r="S19" s="64">
        <f t="shared" si="0"/>
        <v>0</v>
      </c>
    </row>
    <row r="20" spans="1:19" x14ac:dyDescent="0.3">
      <c r="A20" s="68" t="s">
        <v>291</v>
      </c>
      <c r="B20" s="69" t="s">
        <v>325</v>
      </c>
      <c r="C20" s="70" t="s">
        <v>329</v>
      </c>
      <c r="D20" s="69" t="s">
        <v>330</v>
      </c>
      <c r="E20" s="71" t="s">
        <v>37</v>
      </c>
      <c r="F20" s="71" t="s">
        <v>331</v>
      </c>
      <c r="G20" s="139">
        <v>207</v>
      </c>
      <c r="H20" s="59">
        <v>8716371078365</v>
      </c>
      <c r="I20" s="60"/>
      <c r="J20" s="61"/>
      <c r="K20" s="61"/>
      <c r="L20" s="61"/>
      <c r="M20" s="61"/>
      <c r="N20" s="61"/>
      <c r="O20" s="61"/>
      <c r="P20" s="62">
        <v>1</v>
      </c>
      <c r="Q20" s="63">
        <v>0</v>
      </c>
      <c r="R20" s="143">
        <f>VLOOKUP(B20,'Vaste korting'!$C$26:$G$38,5,FALSE)</f>
        <v>0</v>
      </c>
      <c r="S20" s="64">
        <f t="shared" si="0"/>
        <v>0</v>
      </c>
    </row>
    <row r="21" spans="1:19" x14ac:dyDescent="0.3">
      <c r="A21" s="68" t="s">
        <v>291</v>
      </c>
      <c r="B21" s="69" t="s">
        <v>325</v>
      </c>
      <c r="C21" s="70" t="s">
        <v>332</v>
      </c>
      <c r="D21" s="69" t="s">
        <v>333</v>
      </c>
      <c r="E21" s="71" t="s">
        <v>37</v>
      </c>
      <c r="F21" s="71" t="s">
        <v>334</v>
      </c>
      <c r="G21" s="139">
        <v>69</v>
      </c>
      <c r="H21" s="59">
        <v>5413476902009</v>
      </c>
      <c r="I21" s="60"/>
      <c r="J21" s="61"/>
      <c r="K21" s="61"/>
      <c r="L21" s="61"/>
      <c r="M21" s="61"/>
      <c r="N21" s="61"/>
      <c r="O21" s="61"/>
      <c r="P21" s="62">
        <v>1</v>
      </c>
      <c r="Q21" s="63">
        <v>0</v>
      </c>
      <c r="R21" s="143">
        <f>VLOOKUP(B21,'Vaste korting'!$C$26:$G$38,5,FALSE)</f>
        <v>0</v>
      </c>
      <c r="S21" s="64">
        <f t="shared" si="0"/>
        <v>0</v>
      </c>
    </row>
    <row r="22" spans="1:19" x14ac:dyDescent="0.3">
      <c r="A22" s="68" t="s">
        <v>291</v>
      </c>
      <c r="B22" s="69" t="s">
        <v>325</v>
      </c>
      <c r="C22" s="70" t="s">
        <v>335</v>
      </c>
      <c r="D22" s="69" t="s">
        <v>336</v>
      </c>
      <c r="E22" s="71" t="s">
        <v>337</v>
      </c>
      <c r="F22" s="71" t="s">
        <v>338</v>
      </c>
      <c r="G22" s="139">
        <v>157</v>
      </c>
      <c r="H22" s="59">
        <v>8713183004186</v>
      </c>
      <c r="I22" s="60"/>
      <c r="J22" s="61"/>
      <c r="K22" s="61"/>
      <c r="L22" s="61"/>
      <c r="M22" s="61"/>
      <c r="N22" s="61"/>
      <c r="O22" s="61"/>
      <c r="P22" s="62">
        <v>1</v>
      </c>
      <c r="Q22" s="63">
        <v>0</v>
      </c>
      <c r="R22" s="143">
        <f>VLOOKUP(B22,'Vaste korting'!$C$26:$G$38,5,FALSE)</f>
        <v>0</v>
      </c>
      <c r="S22" s="64">
        <f t="shared" si="0"/>
        <v>0</v>
      </c>
    </row>
    <row r="23" spans="1:19" x14ac:dyDescent="0.3">
      <c r="A23" s="68" t="s">
        <v>291</v>
      </c>
      <c r="B23" s="69" t="s">
        <v>325</v>
      </c>
      <c r="C23" s="70" t="s">
        <v>339</v>
      </c>
      <c r="D23" s="69" t="s">
        <v>319</v>
      </c>
      <c r="E23" s="71" t="s">
        <v>37</v>
      </c>
      <c r="F23" s="71" t="s">
        <v>340</v>
      </c>
      <c r="G23" s="139">
        <v>21</v>
      </c>
      <c r="H23" s="59">
        <v>8714198075277</v>
      </c>
      <c r="I23" s="60"/>
      <c r="J23" s="61"/>
      <c r="K23" s="61"/>
      <c r="L23" s="61"/>
      <c r="M23" s="61"/>
      <c r="N23" s="61"/>
      <c r="O23" s="61"/>
      <c r="P23" s="62">
        <v>1</v>
      </c>
      <c r="Q23" s="63">
        <v>0</v>
      </c>
      <c r="R23" s="143">
        <f>VLOOKUP(B23,'Vaste korting'!$C$26:$G$38,5,FALSE)</f>
        <v>0</v>
      </c>
      <c r="S23" s="64">
        <f t="shared" si="0"/>
        <v>0</v>
      </c>
    </row>
    <row r="24" spans="1:19" x14ac:dyDescent="0.3">
      <c r="A24" s="68" t="s">
        <v>291</v>
      </c>
      <c r="B24" s="69" t="s">
        <v>325</v>
      </c>
      <c r="C24" s="70" t="s">
        <v>341</v>
      </c>
      <c r="D24" s="69" t="s">
        <v>342</v>
      </c>
      <c r="E24" s="71" t="s">
        <v>37</v>
      </c>
      <c r="F24" s="71" t="s">
        <v>343</v>
      </c>
      <c r="G24" s="139">
        <v>27</v>
      </c>
      <c r="H24" s="59">
        <v>8710972112930</v>
      </c>
      <c r="I24" s="60"/>
      <c r="J24" s="61"/>
      <c r="K24" s="61"/>
      <c r="L24" s="61"/>
      <c r="M24" s="61"/>
      <c r="N24" s="61"/>
      <c r="O24" s="61"/>
      <c r="P24" s="62">
        <v>1</v>
      </c>
      <c r="Q24" s="63">
        <v>0</v>
      </c>
      <c r="R24" s="143">
        <f>VLOOKUP(B24,'Vaste korting'!$C$26:$G$38,5,FALSE)</f>
        <v>0</v>
      </c>
      <c r="S24" s="64">
        <f t="shared" si="0"/>
        <v>0</v>
      </c>
    </row>
    <row r="25" spans="1:19" x14ac:dyDescent="0.3">
      <c r="A25" s="68" t="s">
        <v>291</v>
      </c>
      <c r="B25" s="69" t="s">
        <v>325</v>
      </c>
      <c r="C25" s="70" t="s">
        <v>344</v>
      </c>
      <c r="D25" s="69" t="s">
        <v>342</v>
      </c>
      <c r="E25" s="71" t="s">
        <v>300</v>
      </c>
      <c r="F25" s="71" t="s">
        <v>345</v>
      </c>
      <c r="G25" s="139">
        <v>25</v>
      </c>
      <c r="H25" s="59">
        <v>8710972821054</v>
      </c>
      <c r="I25" s="60"/>
      <c r="J25" s="61"/>
      <c r="K25" s="61"/>
      <c r="L25" s="61"/>
      <c r="M25" s="61"/>
      <c r="N25" s="61"/>
      <c r="O25" s="61"/>
      <c r="P25" s="62">
        <v>1</v>
      </c>
      <c r="Q25" s="63">
        <v>0</v>
      </c>
      <c r="R25" s="143">
        <f>VLOOKUP(B25,'Vaste korting'!$C$26:$G$38,5,FALSE)</f>
        <v>0</v>
      </c>
      <c r="S25" s="64">
        <f t="shared" si="0"/>
        <v>0</v>
      </c>
    </row>
    <row r="26" spans="1:19" x14ac:dyDescent="0.3">
      <c r="A26" s="68" t="s">
        <v>291</v>
      </c>
      <c r="B26" s="69" t="s">
        <v>325</v>
      </c>
      <c r="C26" s="70" t="s">
        <v>346</v>
      </c>
      <c r="D26" s="69" t="s">
        <v>304</v>
      </c>
      <c r="E26" s="71" t="s">
        <v>37</v>
      </c>
      <c r="F26" s="71" t="s">
        <v>347</v>
      </c>
      <c r="G26" s="139">
        <v>19</v>
      </c>
      <c r="H26" s="59">
        <v>5413321243882</v>
      </c>
      <c r="I26" s="60"/>
      <c r="J26" s="61"/>
      <c r="K26" s="61"/>
      <c r="L26" s="61"/>
      <c r="M26" s="61"/>
      <c r="N26" s="61"/>
      <c r="O26" s="61"/>
      <c r="P26" s="62">
        <v>1</v>
      </c>
      <c r="Q26" s="63">
        <v>0</v>
      </c>
      <c r="R26" s="143">
        <f>VLOOKUP(B26,'Vaste korting'!$C$26:$G$38,5,FALSE)</f>
        <v>0</v>
      </c>
      <c r="S26" s="64">
        <f t="shared" si="0"/>
        <v>0</v>
      </c>
    </row>
    <row r="27" spans="1:19" x14ac:dyDescent="0.3">
      <c r="A27" s="68" t="s">
        <v>291</v>
      </c>
      <c r="B27" s="69" t="s">
        <v>325</v>
      </c>
      <c r="C27" s="70" t="s">
        <v>348</v>
      </c>
      <c r="D27" s="69" t="s">
        <v>319</v>
      </c>
      <c r="E27" s="71" t="s">
        <v>37</v>
      </c>
      <c r="F27" s="71" t="s">
        <v>349</v>
      </c>
      <c r="G27" s="139">
        <v>28</v>
      </c>
      <c r="H27" s="59">
        <v>8718657710426</v>
      </c>
      <c r="I27" s="60"/>
      <c r="J27" s="61"/>
      <c r="K27" s="61"/>
      <c r="L27" s="61"/>
      <c r="M27" s="61"/>
      <c r="N27" s="61"/>
      <c r="O27" s="61"/>
      <c r="P27" s="62">
        <v>1</v>
      </c>
      <c r="Q27" s="63">
        <v>0</v>
      </c>
      <c r="R27" s="143">
        <f>VLOOKUP(B27,'Vaste korting'!$C$26:$G$38,5,FALSE)</f>
        <v>0</v>
      </c>
      <c r="S27" s="64">
        <f t="shared" si="0"/>
        <v>0</v>
      </c>
    </row>
    <row r="28" spans="1:19" x14ac:dyDescent="0.3">
      <c r="A28" s="68" t="s">
        <v>291</v>
      </c>
      <c r="B28" s="69" t="s">
        <v>325</v>
      </c>
      <c r="C28" s="70" t="s">
        <v>350</v>
      </c>
      <c r="D28" s="69" t="s">
        <v>342</v>
      </c>
      <c r="E28" s="71" t="s">
        <v>351</v>
      </c>
      <c r="F28" s="71" t="s">
        <v>352</v>
      </c>
      <c r="G28" s="139">
        <v>12</v>
      </c>
      <c r="H28" s="59">
        <v>8710972118727</v>
      </c>
      <c r="I28" s="60"/>
      <c r="J28" s="61"/>
      <c r="K28" s="61"/>
      <c r="L28" s="61"/>
      <c r="M28" s="61"/>
      <c r="N28" s="61"/>
      <c r="O28" s="61"/>
      <c r="P28" s="62">
        <v>1</v>
      </c>
      <c r="Q28" s="63">
        <v>0</v>
      </c>
      <c r="R28" s="143">
        <f>VLOOKUP(B28,'Vaste korting'!$C$26:$G$38,5,FALSE)</f>
        <v>0</v>
      </c>
      <c r="S28" s="64">
        <f t="shared" si="0"/>
        <v>0</v>
      </c>
    </row>
    <row r="29" spans="1:19" x14ac:dyDescent="0.3">
      <c r="A29" s="68" t="s">
        <v>291</v>
      </c>
      <c r="B29" s="69" t="s">
        <v>325</v>
      </c>
      <c r="C29" s="70" t="s">
        <v>353</v>
      </c>
      <c r="D29" s="69" t="s">
        <v>336</v>
      </c>
      <c r="E29" s="71" t="s">
        <v>337</v>
      </c>
      <c r="F29" s="71" t="s">
        <v>338</v>
      </c>
      <c r="G29" s="139">
        <v>77</v>
      </c>
      <c r="H29" s="59">
        <v>8713183004179</v>
      </c>
      <c r="I29" s="60"/>
      <c r="J29" s="61"/>
      <c r="K29" s="61"/>
      <c r="L29" s="61"/>
      <c r="M29" s="61"/>
      <c r="N29" s="61"/>
      <c r="O29" s="61"/>
      <c r="P29" s="62">
        <v>1</v>
      </c>
      <c r="Q29" s="63">
        <v>0</v>
      </c>
      <c r="R29" s="143">
        <f>VLOOKUP(B29,'Vaste korting'!$C$26:$G$38,5,FALSE)</f>
        <v>0</v>
      </c>
      <c r="S29" s="64">
        <f t="shared" si="0"/>
        <v>0</v>
      </c>
    </row>
    <row r="30" spans="1:19" x14ac:dyDescent="0.3">
      <c r="A30" s="68" t="s">
        <v>291</v>
      </c>
      <c r="B30" s="69" t="s">
        <v>325</v>
      </c>
      <c r="C30" s="70" t="s">
        <v>354</v>
      </c>
      <c r="D30" s="69" t="s">
        <v>355</v>
      </c>
      <c r="E30" s="71" t="s">
        <v>300</v>
      </c>
      <c r="F30" s="71" t="s">
        <v>241</v>
      </c>
      <c r="G30" s="139">
        <v>11</v>
      </c>
      <c r="H30" s="59">
        <v>3291810009803</v>
      </c>
      <c r="I30" s="60"/>
      <c r="J30" s="61"/>
      <c r="K30" s="61"/>
      <c r="L30" s="61"/>
      <c r="M30" s="61"/>
      <c r="N30" s="61"/>
      <c r="O30" s="61"/>
      <c r="P30" s="62">
        <v>1</v>
      </c>
      <c r="Q30" s="63">
        <v>0</v>
      </c>
      <c r="R30" s="143">
        <f>VLOOKUP(B30,'Vaste korting'!$C$26:$G$38,5,FALSE)</f>
        <v>0</v>
      </c>
      <c r="S30" s="64">
        <f t="shared" si="0"/>
        <v>0</v>
      </c>
    </row>
    <row r="31" spans="1:19" x14ac:dyDescent="0.3">
      <c r="A31" s="68" t="s">
        <v>291</v>
      </c>
      <c r="B31" s="69" t="s">
        <v>325</v>
      </c>
      <c r="C31" s="70" t="s">
        <v>356</v>
      </c>
      <c r="D31" s="69" t="s">
        <v>355</v>
      </c>
      <c r="E31" s="71" t="s">
        <v>300</v>
      </c>
      <c r="F31" s="71" t="s">
        <v>241</v>
      </c>
      <c r="G31" s="139">
        <v>14</v>
      </c>
      <c r="H31" s="59">
        <v>3291810006444</v>
      </c>
      <c r="I31" s="60"/>
      <c r="J31" s="61"/>
      <c r="K31" s="61"/>
      <c r="L31" s="61"/>
      <c r="M31" s="61"/>
      <c r="N31" s="61"/>
      <c r="O31" s="61"/>
      <c r="P31" s="62">
        <v>1</v>
      </c>
      <c r="Q31" s="63">
        <v>0</v>
      </c>
      <c r="R31" s="143">
        <f>VLOOKUP(B31,'Vaste korting'!$C$26:$G$38,5,FALSE)</f>
        <v>0</v>
      </c>
      <c r="S31" s="64">
        <f t="shared" si="0"/>
        <v>0</v>
      </c>
    </row>
    <row r="32" spans="1:19" x14ac:dyDescent="0.3">
      <c r="A32" s="68" t="s">
        <v>291</v>
      </c>
      <c r="B32" s="69" t="s">
        <v>325</v>
      </c>
      <c r="C32" s="70" t="s">
        <v>357</v>
      </c>
      <c r="D32" s="69" t="s">
        <v>304</v>
      </c>
      <c r="E32" s="71" t="s">
        <v>37</v>
      </c>
      <c r="F32" s="71" t="s">
        <v>358</v>
      </c>
      <c r="G32" s="139">
        <v>12</v>
      </c>
      <c r="H32" s="59">
        <v>8712398041221</v>
      </c>
      <c r="I32" s="60"/>
      <c r="J32" s="61"/>
      <c r="K32" s="61"/>
      <c r="L32" s="61"/>
      <c r="M32" s="61"/>
      <c r="N32" s="61"/>
      <c r="O32" s="61"/>
      <c r="P32" s="62">
        <v>1</v>
      </c>
      <c r="Q32" s="63">
        <v>0</v>
      </c>
      <c r="R32" s="143">
        <f>VLOOKUP(B32,'Vaste korting'!$C$26:$G$38,5,FALSE)</f>
        <v>0</v>
      </c>
      <c r="S32" s="64">
        <f t="shared" si="0"/>
        <v>0</v>
      </c>
    </row>
    <row r="33" spans="1:19" x14ac:dyDescent="0.3">
      <c r="A33" s="68" t="s">
        <v>291</v>
      </c>
      <c r="B33" s="69" t="s">
        <v>325</v>
      </c>
      <c r="C33" s="70" t="s">
        <v>359</v>
      </c>
      <c r="D33" s="69" t="s">
        <v>336</v>
      </c>
      <c r="E33" s="71" t="s">
        <v>37</v>
      </c>
      <c r="F33" s="71" t="s">
        <v>360</v>
      </c>
      <c r="G33" s="139">
        <v>51</v>
      </c>
      <c r="H33" s="59">
        <v>8713183000904</v>
      </c>
      <c r="I33" s="60"/>
      <c r="J33" s="61"/>
      <c r="K33" s="61"/>
      <c r="L33" s="61"/>
      <c r="M33" s="61"/>
      <c r="N33" s="61"/>
      <c r="O33" s="61"/>
      <c r="P33" s="62">
        <v>1</v>
      </c>
      <c r="Q33" s="63">
        <v>0</v>
      </c>
      <c r="R33" s="143">
        <f>VLOOKUP(B33,'Vaste korting'!$C$26:$G$38,5,FALSE)</f>
        <v>0</v>
      </c>
      <c r="S33" s="64">
        <f t="shared" si="0"/>
        <v>0</v>
      </c>
    </row>
    <row r="34" spans="1:19" x14ac:dyDescent="0.3">
      <c r="A34" s="68" t="s">
        <v>291</v>
      </c>
      <c r="B34" s="69" t="s">
        <v>325</v>
      </c>
      <c r="C34" s="70" t="s">
        <v>361</v>
      </c>
      <c r="D34" s="69" t="s">
        <v>336</v>
      </c>
      <c r="E34" s="71" t="s">
        <v>37</v>
      </c>
      <c r="F34" s="71" t="s">
        <v>362</v>
      </c>
      <c r="G34" s="139">
        <v>42</v>
      </c>
      <c r="H34" s="59">
        <v>8713183000881</v>
      </c>
      <c r="I34" s="60"/>
      <c r="J34" s="61"/>
      <c r="K34" s="61"/>
      <c r="L34" s="61"/>
      <c r="M34" s="61"/>
      <c r="N34" s="61"/>
      <c r="O34" s="61"/>
      <c r="P34" s="62">
        <v>1</v>
      </c>
      <c r="Q34" s="63">
        <v>0</v>
      </c>
      <c r="R34" s="143">
        <f>VLOOKUP(B34,'Vaste korting'!$C$26:$G$38,5,FALSE)</f>
        <v>0</v>
      </c>
      <c r="S34" s="64">
        <f t="shared" si="0"/>
        <v>0</v>
      </c>
    </row>
    <row r="35" spans="1:19" x14ac:dyDescent="0.3">
      <c r="A35" s="68" t="s">
        <v>291</v>
      </c>
      <c r="B35" s="69" t="s">
        <v>325</v>
      </c>
      <c r="C35" s="70" t="s">
        <v>363</v>
      </c>
      <c r="D35" s="69" t="s">
        <v>304</v>
      </c>
      <c r="E35" s="71" t="s">
        <v>37</v>
      </c>
      <c r="F35" s="71" t="s">
        <v>364</v>
      </c>
      <c r="G35" s="139">
        <v>12</v>
      </c>
      <c r="H35" s="59">
        <v>5410003242041</v>
      </c>
      <c r="I35" s="60"/>
      <c r="J35" s="61"/>
      <c r="K35" s="61"/>
      <c r="L35" s="61"/>
      <c r="M35" s="61"/>
      <c r="N35" s="61"/>
      <c r="O35" s="61"/>
      <c r="P35" s="62">
        <v>1</v>
      </c>
      <c r="Q35" s="63">
        <v>0</v>
      </c>
      <c r="R35" s="143">
        <f>VLOOKUP(B35,'Vaste korting'!$C$26:$G$38,5,FALSE)</f>
        <v>0</v>
      </c>
      <c r="S35" s="64">
        <f t="shared" si="0"/>
        <v>0</v>
      </c>
    </row>
    <row r="36" spans="1:19" x14ac:dyDescent="0.3">
      <c r="A36" s="68" t="s">
        <v>291</v>
      </c>
      <c r="B36" s="69" t="s">
        <v>325</v>
      </c>
      <c r="C36" s="70" t="s">
        <v>365</v>
      </c>
      <c r="D36" s="69" t="s">
        <v>342</v>
      </c>
      <c r="E36" s="71" t="s">
        <v>37</v>
      </c>
      <c r="F36" s="71" t="s">
        <v>366</v>
      </c>
      <c r="G36" s="139">
        <v>19</v>
      </c>
      <c r="H36" s="59">
        <v>8710972821535</v>
      </c>
      <c r="I36" s="60"/>
      <c r="J36" s="61"/>
      <c r="K36" s="61"/>
      <c r="L36" s="61"/>
      <c r="M36" s="61"/>
      <c r="N36" s="61"/>
      <c r="O36" s="61"/>
      <c r="P36" s="62">
        <v>1</v>
      </c>
      <c r="Q36" s="63">
        <v>0</v>
      </c>
      <c r="R36" s="143">
        <f>VLOOKUP(B36,'Vaste korting'!$C$26:$G$38,5,FALSE)</f>
        <v>0</v>
      </c>
      <c r="S36" s="64">
        <f t="shared" si="0"/>
        <v>0</v>
      </c>
    </row>
    <row r="37" spans="1:19" x14ac:dyDescent="0.3">
      <c r="A37" s="68" t="s">
        <v>291</v>
      </c>
      <c r="B37" s="69" t="s">
        <v>325</v>
      </c>
      <c r="C37" s="70" t="s">
        <v>367</v>
      </c>
      <c r="D37" s="69" t="s">
        <v>319</v>
      </c>
      <c r="E37" s="71" t="s">
        <v>37</v>
      </c>
      <c r="F37" s="71" t="s">
        <v>343</v>
      </c>
      <c r="G37" s="139">
        <v>4</v>
      </c>
      <c r="H37" s="59">
        <v>8710972821696</v>
      </c>
      <c r="I37" s="60"/>
      <c r="J37" s="61"/>
      <c r="K37" s="61"/>
      <c r="L37" s="61"/>
      <c r="M37" s="61"/>
      <c r="N37" s="61"/>
      <c r="O37" s="61"/>
      <c r="P37" s="62">
        <v>1</v>
      </c>
      <c r="Q37" s="63">
        <v>0</v>
      </c>
      <c r="R37" s="143">
        <f>VLOOKUP(B37,'Vaste korting'!$C$26:$G$38,5,FALSE)</f>
        <v>0</v>
      </c>
      <c r="S37" s="64">
        <f t="shared" si="0"/>
        <v>0</v>
      </c>
    </row>
    <row r="38" spans="1:19" x14ac:dyDescent="0.3">
      <c r="A38" s="68" t="s">
        <v>291</v>
      </c>
      <c r="B38" s="69" t="s">
        <v>368</v>
      </c>
      <c r="C38" s="70" t="s">
        <v>369</v>
      </c>
      <c r="D38" s="69" t="s">
        <v>370</v>
      </c>
      <c r="E38" s="71" t="s">
        <v>37</v>
      </c>
      <c r="F38" s="71" t="s">
        <v>312</v>
      </c>
      <c r="G38" s="139">
        <v>58</v>
      </c>
      <c r="H38" s="59">
        <v>8710401121373</v>
      </c>
      <c r="I38" s="60"/>
      <c r="J38" s="61"/>
      <c r="K38" s="61"/>
      <c r="L38" s="61"/>
      <c r="M38" s="61"/>
      <c r="N38" s="61"/>
      <c r="O38" s="61"/>
      <c r="P38" s="62">
        <v>1</v>
      </c>
      <c r="Q38" s="63">
        <v>0</v>
      </c>
      <c r="R38" s="143">
        <f>VLOOKUP(B38,'Vaste korting'!$C$26:$G$38,5,FALSE)</f>
        <v>0</v>
      </c>
      <c r="S38" s="64">
        <f t="shared" si="0"/>
        <v>0</v>
      </c>
    </row>
    <row r="39" spans="1:19" x14ac:dyDescent="0.3">
      <c r="A39" s="68" t="s">
        <v>291</v>
      </c>
      <c r="B39" s="69" t="s">
        <v>368</v>
      </c>
      <c r="C39" s="70" t="s">
        <v>371</v>
      </c>
      <c r="D39" s="69" t="s">
        <v>372</v>
      </c>
      <c r="E39" s="71" t="s">
        <v>37</v>
      </c>
      <c r="F39" s="71" t="s">
        <v>373</v>
      </c>
      <c r="G39" s="139">
        <v>12</v>
      </c>
      <c r="H39" s="59">
        <v>8710401147878</v>
      </c>
      <c r="I39" s="60"/>
      <c r="J39" s="61"/>
      <c r="K39" s="61"/>
      <c r="L39" s="61"/>
      <c r="M39" s="61"/>
      <c r="N39" s="61"/>
      <c r="O39" s="61"/>
      <c r="P39" s="62">
        <v>1</v>
      </c>
      <c r="Q39" s="63">
        <v>0</v>
      </c>
      <c r="R39" s="143">
        <f>VLOOKUP(B39,'Vaste korting'!$C$26:$G$38,5,FALSE)</f>
        <v>0</v>
      </c>
      <c r="S39" s="64">
        <f t="shared" si="0"/>
        <v>0</v>
      </c>
    </row>
    <row r="40" spans="1:19" x14ac:dyDescent="0.3">
      <c r="A40" s="68" t="s">
        <v>291</v>
      </c>
      <c r="B40" s="69" t="s">
        <v>368</v>
      </c>
      <c r="C40" s="70" t="s">
        <v>374</v>
      </c>
      <c r="D40" s="69" t="s">
        <v>372</v>
      </c>
      <c r="E40" s="71" t="s">
        <v>37</v>
      </c>
      <c r="F40" s="71" t="s">
        <v>375</v>
      </c>
      <c r="G40" s="139">
        <v>10</v>
      </c>
      <c r="H40" s="59">
        <v>8710401555215</v>
      </c>
      <c r="I40" s="60"/>
      <c r="J40" s="61"/>
      <c r="K40" s="61"/>
      <c r="L40" s="61"/>
      <c r="M40" s="61"/>
      <c r="N40" s="61"/>
      <c r="O40" s="61"/>
      <c r="P40" s="62">
        <v>1</v>
      </c>
      <c r="Q40" s="63">
        <v>0</v>
      </c>
      <c r="R40" s="143">
        <f>VLOOKUP(B40,'Vaste korting'!$C$26:$G$38,5,FALSE)</f>
        <v>0</v>
      </c>
      <c r="S40" s="64">
        <f t="shared" si="0"/>
        <v>0</v>
      </c>
    </row>
    <row r="41" spans="1:19" x14ac:dyDescent="0.3">
      <c r="A41" s="68" t="s">
        <v>291</v>
      </c>
      <c r="B41" s="69" t="s">
        <v>368</v>
      </c>
      <c r="C41" s="70" t="s">
        <v>376</v>
      </c>
      <c r="D41" s="69" t="s">
        <v>377</v>
      </c>
      <c r="E41" s="71" t="s">
        <v>337</v>
      </c>
      <c r="F41" s="71" t="s">
        <v>375</v>
      </c>
      <c r="G41" s="139">
        <v>8</v>
      </c>
      <c r="H41" s="59">
        <v>8710467096110</v>
      </c>
      <c r="I41" s="60"/>
      <c r="J41" s="61"/>
      <c r="K41" s="61"/>
      <c r="L41" s="61"/>
      <c r="M41" s="61"/>
      <c r="N41" s="61"/>
      <c r="O41" s="61"/>
      <c r="P41" s="62">
        <v>1</v>
      </c>
      <c r="Q41" s="63">
        <v>0</v>
      </c>
      <c r="R41" s="143">
        <f>VLOOKUP(B41,'Vaste korting'!$C$26:$G$38,5,FALSE)</f>
        <v>0</v>
      </c>
      <c r="S41" s="64">
        <f t="shared" si="0"/>
        <v>0</v>
      </c>
    </row>
    <row r="42" spans="1:19" x14ac:dyDescent="0.3">
      <c r="A42" s="68" t="s">
        <v>291</v>
      </c>
      <c r="B42" s="69" t="s">
        <v>378</v>
      </c>
      <c r="C42" s="70" t="s">
        <v>379</v>
      </c>
      <c r="D42" s="69" t="s">
        <v>380</v>
      </c>
      <c r="E42" s="71" t="s">
        <v>33</v>
      </c>
      <c r="F42" s="71" t="s">
        <v>174</v>
      </c>
      <c r="G42" s="139">
        <v>172</v>
      </c>
      <c r="H42" s="59">
        <v>8716055020123</v>
      </c>
      <c r="I42" s="60"/>
      <c r="J42" s="61"/>
      <c r="K42" s="61"/>
      <c r="L42" s="61"/>
      <c r="M42" s="61"/>
      <c r="N42" s="61"/>
      <c r="O42" s="61"/>
      <c r="P42" s="62">
        <v>1</v>
      </c>
      <c r="Q42" s="63">
        <v>0</v>
      </c>
      <c r="R42" s="143">
        <f>VLOOKUP(B42,'Vaste korting'!$C$26:$G$38,5,FALSE)</f>
        <v>0</v>
      </c>
      <c r="S42" s="64">
        <f t="shared" si="0"/>
        <v>0</v>
      </c>
    </row>
    <row r="43" spans="1:19" x14ac:dyDescent="0.3">
      <c r="A43" s="68" t="s">
        <v>291</v>
      </c>
      <c r="B43" s="69" t="s">
        <v>381</v>
      </c>
      <c r="C43" s="70" t="s">
        <v>382</v>
      </c>
      <c r="D43" s="69" t="s">
        <v>383</v>
      </c>
      <c r="E43" s="71" t="s">
        <v>37</v>
      </c>
      <c r="F43" s="71" t="s">
        <v>384</v>
      </c>
      <c r="G43" s="139">
        <v>763</v>
      </c>
      <c r="H43" s="59">
        <v>8711103406010</v>
      </c>
      <c r="I43" s="60"/>
      <c r="J43" s="61"/>
      <c r="K43" s="61"/>
      <c r="L43" s="61"/>
      <c r="M43" s="61"/>
      <c r="N43" s="61"/>
      <c r="O43" s="61"/>
      <c r="P43" s="62">
        <v>1</v>
      </c>
      <c r="Q43" s="63">
        <v>0</v>
      </c>
      <c r="R43" s="143">
        <f>VLOOKUP(B43,'Vaste korting'!$C$26:$G$38,5,FALSE)</f>
        <v>0</v>
      </c>
      <c r="S43" s="64">
        <f t="shared" si="0"/>
        <v>0</v>
      </c>
    </row>
    <row r="44" spans="1:19" x14ac:dyDescent="0.3">
      <c r="A44" s="68" t="s">
        <v>291</v>
      </c>
      <c r="B44" s="69" t="s">
        <v>381</v>
      </c>
      <c r="C44" s="70" t="s">
        <v>385</v>
      </c>
      <c r="D44" s="69" t="s">
        <v>386</v>
      </c>
      <c r="E44" s="71" t="s">
        <v>37</v>
      </c>
      <c r="F44" s="71" t="s">
        <v>364</v>
      </c>
      <c r="G44" s="139">
        <v>116</v>
      </c>
      <c r="H44" s="59">
        <v>8712404025870</v>
      </c>
      <c r="I44" s="60"/>
      <c r="J44" s="61"/>
      <c r="K44" s="61"/>
      <c r="L44" s="61"/>
      <c r="M44" s="61"/>
      <c r="N44" s="61"/>
      <c r="O44" s="61"/>
      <c r="P44" s="62">
        <v>1</v>
      </c>
      <c r="Q44" s="63">
        <v>0</v>
      </c>
      <c r="R44" s="143">
        <f>VLOOKUP(B44,'Vaste korting'!$C$26:$G$38,5,FALSE)</f>
        <v>0</v>
      </c>
      <c r="S44" s="64">
        <f t="shared" si="0"/>
        <v>0</v>
      </c>
    </row>
    <row r="45" spans="1:19" x14ac:dyDescent="0.3">
      <c r="A45" s="68" t="s">
        <v>291</v>
      </c>
      <c r="B45" s="69" t="s">
        <v>381</v>
      </c>
      <c r="C45" s="70" t="s">
        <v>387</v>
      </c>
      <c r="D45" s="69" t="s">
        <v>388</v>
      </c>
      <c r="E45" s="71" t="s">
        <v>37</v>
      </c>
      <c r="F45" s="71" t="s">
        <v>389</v>
      </c>
      <c r="G45" s="139">
        <v>344</v>
      </c>
      <c r="H45" s="59">
        <v>8710401080120</v>
      </c>
      <c r="I45" s="60"/>
      <c r="J45" s="61"/>
      <c r="K45" s="61"/>
      <c r="L45" s="61"/>
      <c r="M45" s="61"/>
      <c r="N45" s="61"/>
      <c r="O45" s="61"/>
      <c r="P45" s="62">
        <v>1</v>
      </c>
      <c r="Q45" s="63">
        <v>0</v>
      </c>
      <c r="R45" s="143">
        <f>VLOOKUP(B45,'Vaste korting'!$C$26:$G$38,5,FALSE)</f>
        <v>0</v>
      </c>
      <c r="S45" s="64">
        <f t="shared" si="0"/>
        <v>0</v>
      </c>
    </row>
    <row r="46" spans="1:19" x14ac:dyDescent="0.3">
      <c r="A46" s="68" t="s">
        <v>291</v>
      </c>
      <c r="B46" s="69" t="s">
        <v>381</v>
      </c>
      <c r="C46" s="70" t="s">
        <v>390</v>
      </c>
      <c r="D46" s="69" t="s">
        <v>388</v>
      </c>
      <c r="E46" s="71" t="s">
        <v>37</v>
      </c>
      <c r="F46" s="71" t="s">
        <v>364</v>
      </c>
      <c r="G46" s="139">
        <v>192</v>
      </c>
      <c r="H46" s="59">
        <v>8710401369393</v>
      </c>
      <c r="I46" s="60"/>
      <c r="J46" s="61"/>
      <c r="K46" s="61"/>
      <c r="L46" s="61"/>
      <c r="M46" s="61"/>
      <c r="N46" s="61"/>
      <c r="O46" s="61"/>
      <c r="P46" s="62">
        <v>1</v>
      </c>
      <c r="Q46" s="63">
        <v>0</v>
      </c>
      <c r="R46" s="143">
        <f>VLOOKUP(B46,'Vaste korting'!$C$26:$G$38,5,FALSE)</f>
        <v>0</v>
      </c>
      <c r="S46" s="64">
        <f t="shared" si="0"/>
        <v>0</v>
      </c>
    </row>
    <row r="47" spans="1:19" x14ac:dyDescent="0.3">
      <c r="A47" s="68" t="s">
        <v>291</v>
      </c>
      <c r="B47" s="69" t="s">
        <v>381</v>
      </c>
      <c r="C47" s="70" t="s">
        <v>391</v>
      </c>
      <c r="D47" s="69" t="s">
        <v>392</v>
      </c>
      <c r="E47" s="71" t="s">
        <v>37</v>
      </c>
      <c r="F47" s="71" t="s">
        <v>393</v>
      </c>
      <c r="G47" s="139">
        <v>101</v>
      </c>
      <c r="H47" s="59">
        <v>98710628141307</v>
      </c>
      <c r="I47" s="60"/>
      <c r="J47" s="61"/>
      <c r="K47" s="61"/>
      <c r="L47" s="61"/>
      <c r="M47" s="61"/>
      <c r="N47" s="61"/>
      <c r="O47" s="61"/>
      <c r="P47" s="62">
        <v>1</v>
      </c>
      <c r="Q47" s="63">
        <v>0</v>
      </c>
      <c r="R47" s="143">
        <f>VLOOKUP(B47,'Vaste korting'!$C$26:$G$38,5,FALSE)</f>
        <v>0</v>
      </c>
      <c r="S47" s="64">
        <f t="shared" si="0"/>
        <v>0</v>
      </c>
    </row>
    <row r="48" spans="1:19" x14ac:dyDescent="0.3">
      <c r="A48" s="68" t="s">
        <v>291</v>
      </c>
      <c r="B48" s="69" t="s">
        <v>381</v>
      </c>
      <c r="C48" s="70" t="s">
        <v>394</v>
      </c>
      <c r="D48" s="69" t="s">
        <v>388</v>
      </c>
      <c r="E48" s="71" t="s">
        <v>37</v>
      </c>
      <c r="F48" s="71" t="s">
        <v>395</v>
      </c>
      <c r="G48" s="139">
        <v>130</v>
      </c>
      <c r="H48" s="59">
        <v>8710401048830</v>
      </c>
      <c r="I48" s="60"/>
      <c r="J48" s="61"/>
      <c r="K48" s="61"/>
      <c r="L48" s="61"/>
      <c r="M48" s="61"/>
      <c r="N48" s="61"/>
      <c r="O48" s="61"/>
      <c r="P48" s="62">
        <v>1</v>
      </c>
      <c r="Q48" s="63">
        <v>0</v>
      </c>
      <c r="R48" s="143">
        <f>VLOOKUP(B48,'Vaste korting'!$C$26:$G$38,5,FALSE)</f>
        <v>0</v>
      </c>
      <c r="S48" s="64">
        <f t="shared" si="0"/>
        <v>0</v>
      </c>
    </row>
    <row r="49" spans="1:19" x14ac:dyDescent="0.3">
      <c r="A49" s="68" t="s">
        <v>291</v>
      </c>
      <c r="B49" s="69" t="s">
        <v>381</v>
      </c>
      <c r="C49" s="70" t="s">
        <v>396</v>
      </c>
      <c r="D49" s="69" t="s">
        <v>397</v>
      </c>
      <c r="E49" s="71" t="s">
        <v>37</v>
      </c>
      <c r="F49" s="71" t="s">
        <v>398</v>
      </c>
      <c r="G49" s="139">
        <v>46</v>
      </c>
      <c r="H49" s="59">
        <v>8711681071037</v>
      </c>
      <c r="I49" s="60"/>
      <c r="J49" s="61"/>
      <c r="K49" s="61"/>
      <c r="L49" s="61"/>
      <c r="M49" s="61"/>
      <c r="N49" s="61"/>
      <c r="O49" s="61"/>
      <c r="P49" s="62">
        <v>1</v>
      </c>
      <c r="Q49" s="63">
        <v>0</v>
      </c>
      <c r="R49" s="143">
        <f>VLOOKUP(B49,'Vaste korting'!$C$26:$G$38,5,FALSE)</f>
        <v>0</v>
      </c>
      <c r="S49" s="64">
        <f t="shared" si="0"/>
        <v>0</v>
      </c>
    </row>
    <row r="50" spans="1:19" x14ac:dyDescent="0.3">
      <c r="A50" s="68" t="s">
        <v>291</v>
      </c>
      <c r="B50" s="69" t="s">
        <v>381</v>
      </c>
      <c r="C50" s="70" t="s">
        <v>399</v>
      </c>
      <c r="D50" s="69" t="s">
        <v>400</v>
      </c>
      <c r="E50" s="71" t="s">
        <v>33</v>
      </c>
      <c r="F50" s="71" t="s">
        <v>174</v>
      </c>
      <c r="G50" s="139">
        <v>89</v>
      </c>
      <c r="H50" s="59">
        <v>4026279900007</v>
      </c>
      <c r="I50" s="60"/>
      <c r="J50" s="61"/>
      <c r="K50" s="61"/>
      <c r="L50" s="61"/>
      <c r="M50" s="61"/>
      <c r="N50" s="61"/>
      <c r="O50" s="61"/>
      <c r="P50" s="62">
        <v>1</v>
      </c>
      <c r="Q50" s="63">
        <v>0</v>
      </c>
      <c r="R50" s="143">
        <f>VLOOKUP(B50,'Vaste korting'!$C$26:$G$38,5,FALSE)</f>
        <v>0</v>
      </c>
      <c r="S50" s="64">
        <f t="shared" si="0"/>
        <v>0</v>
      </c>
    </row>
    <row r="51" spans="1:19" x14ac:dyDescent="0.3">
      <c r="A51" s="68" t="s">
        <v>291</v>
      </c>
      <c r="B51" s="69" t="s">
        <v>381</v>
      </c>
      <c r="C51" s="70" t="s">
        <v>401</v>
      </c>
      <c r="D51" s="69" t="s">
        <v>402</v>
      </c>
      <c r="E51" s="71" t="s">
        <v>37</v>
      </c>
      <c r="F51" s="71" t="s">
        <v>272</v>
      </c>
      <c r="G51" s="139">
        <v>36</v>
      </c>
      <c r="H51" s="59">
        <v>8710861094460</v>
      </c>
      <c r="I51" s="60"/>
      <c r="J51" s="61"/>
      <c r="K51" s="61"/>
      <c r="L51" s="61"/>
      <c r="M51" s="61"/>
      <c r="N51" s="61"/>
      <c r="O51" s="61"/>
      <c r="P51" s="62">
        <v>1</v>
      </c>
      <c r="Q51" s="63">
        <v>0</v>
      </c>
      <c r="R51" s="143">
        <f>VLOOKUP(B51,'Vaste korting'!$C$26:$G$38,5,FALSE)</f>
        <v>0</v>
      </c>
      <c r="S51" s="64">
        <f t="shared" si="0"/>
        <v>0</v>
      </c>
    </row>
    <row r="52" spans="1:19" x14ac:dyDescent="0.3">
      <c r="A52" s="68" t="s">
        <v>291</v>
      </c>
      <c r="B52" s="69" t="s">
        <v>381</v>
      </c>
      <c r="C52" s="70" t="s">
        <v>403</v>
      </c>
      <c r="D52" s="69" t="s">
        <v>388</v>
      </c>
      <c r="E52" s="71" t="s">
        <v>37</v>
      </c>
      <c r="F52" s="71" t="s">
        <v>272</v>
      </c>
      <c r="G52" s="139">
        <v>37</v>
      </c>
      <c r="H52" s="59">
        <v>8710401290390</v>
      </c>
      <c r="I52" s="60"/>
      <c r="J52" s="61"/>
      <c r="K52" s="61"/>
      <c r="L52" s="61"/>
      <c r="M52" s="61"/>
      <c r="N52" s="61"/>
      <c r="O52" s="61"/>
      <c r="P52" s="62">
        <v>1</v>
      </c>
      <c r="Q52" s="63">
        <v>0</v>
      </c>
      <c r="R52" s="143">
        <f>VLOOKUP(B52,'Vaste korting'!$C$26:$G$38,5,FALSE)</f>
        <v>0</v>
      </c>
      <c r="S52" s="64">
        <f t="shared" si="0"/>
        <v>0</v>
      </c>
    </row>
    <row r="53" spans="1:19" x14ac:dyDescent="0.3">
      <c r="A53" s="68" t="s">
        <v>291</v>
      </c>
      <c r="B53" s="69" t="s">
        <v>381</v>
      </c>
      <c r="C53" s="70" t="s">
        <v>404</v>
      </c>
      <c r="D53" s="69" t="s">
        <v>388</v>
      </c>
      <c r="E53" s="71" t="s">
        <v>37</v>
      </c>
      <c r="F53" s="71" t="s">
        <v>405</v>
      </c>
      <c r="G53" s="139">
        <v>63</v>
      </c>
      <c r="H53" s="59">
        <v>8710401817795</v>
      </c>
      <c r="I53" s="60"/>
      <c r="J53" s="61"/>
      <c r="K53" s="61"/>
      <c r="L53" s="61"/>
      <c r="M53" s="61"/>
      <c r="N53" s="61"/>
      <c r="O53" s="61"/>
      <c r="P53" s="62">
        <v>1</v>
      </c>
      <c r="Q53" s="63">
        <v>0</v>
      </c>
      <c r="R53" s="143">
        <f>VLOOKUP(B53,'Vaste korting'!$C$26:$G$38,5,FALSE)</f>
        <v>0</v>
      </c>
      <c r="S53" s="64">
        <f t="shared" si="0"/>
        <v>0</v>
      </c>
    </row>
    <row r="54" spans="1:19" x14ac:dyDescent="0.3">
      <c r="A54" s="68" t="s">
        <v>291</v>
      </c>
      <c r="B54" s="69" t="s">
        <v>381</v>
      </c>
      <c r="C54" s="70" t="s">
        <v>406</v>
      </c>
      <c r="D54" s="69" t="s">
        <v>407</v>
      </c>
      <c r="E54" s="71" t="s">
        <v>46</v>
      </c>
      <c r="F54" s="71" t="s">
        <v>101</v>
      </c>
      <c r="G54" s="139">
        <v>30</v>
      </c>
      <c r="H54" s="59">
        <v>8715146005117</v>
      </c>
      <c r="I54" s="60"/>
      <c r="J54" s="61"/>
      <c r="K54" s="61"/>
      <c r="L54" s="61"/>
      <c r="M54" s="61"/>
      <c r="N54" s="61"/>
      <c r="O54" s="61"/>
      <c r="P54" s="62">
        <v>1</v>
      </c>
      <c r="Q54" s="63">
        <v>0</v>
      </c>
      <c r="R54" s="143">
        <f>VLOOKUP(B54,'Vaste korting'!$C$26:$G$38,5,FALSE)</f>
        <v>0</v>
      </c>
      <c r="S54" s="64">
        <f t="shared" si="0"/>
        <v>0</v>
      </c>
    </row>
    <row r="55" spans="1:19" x14ac:dyDescent="0.3">
      <c r="A55" s="68" t="s">
        <v>291</v>
      </c>
      <c r="B55" s="69" t="s">
        <v>381</v>
      </c>
      <c r="C55" s="70" t="s">
        <v>408</v>
      </c>
      <c r="D55" s="69" t="s">
        <v>392</v>
      </c>
      <c r="E55" s="71" t="s">
        <v>37</v>
      </c>
      <c r="F55" s="71" t="s">
        <v>409</v>
      </c>
      <c r="G55" s="139">
        <v>12</v>
      </c>
      <c r="H55" s="59">
        <v>8710628146104</v>
      </c>
      <c r="I55" s="60"/>
      <c r="J55" s="61"/>
      <c r="K55" s="61"/>
      <c r="L55" s="61"/>
      <c r="M55" s="61"/>
      <c r="N55" s="61"/>
      <c r="O55" s="61"/>
      <c r="P55" s="62">
        <v>1</v>
      </c>
      <c r="Q55" s="63">
        <v>0</v>
      </c>
      <c r="R55" s="143">
        <f>VLOOKUP(B55,'Vaste korting'!$C$26:$G$38,5,FALSE)</f>
        <v>0</v>
      </c>
      <c r="S55" s="64">
        <f t="shared" si="0"/>
        <v>0</v>
      </c>
    </row>
    <row r="56" spans="1:19" x14ac:dyDescent="0.3">
      <c r="A56" s="68" t="s">
        <v>291</v>
      </c>
      <c r="B56" s="69" t="s">
        <v>381</v>
      </c>
      <c r="C56" s="70" t="s">
        <v>410</v>
      </c>
      <c r="D56" s="69" t="s">
        <v>397</v>
      </c>
      <c r="E56" s="71" t="s">
        <v>37</v>
      </c>
      <c r="F56" s="71" t="s">
        <v>411</v>
      </c>
      <c r="G56" s="139">
        <v>30</v>
      </c>
      <c r="H56" s="59">
        <v>8711681011293</v>
      </c>
      <c r="I56" s="60"/>
      <c r="J56" s="61"/>
      <c r="K56" s="61"/>
      <c r="L56" s="61"/>
      <c r="M56" s="61"/>
      <c r="N56" s="61"/>
      <c r="O56" s="61"/>
      <c r="P56" s="62">
        <v>1</v>
      </c>
      <c r="Q56" s="63">
        <v>0</v>
      </c>
      <c r="R56" s="143">
        <f>VLOOKUP(B56,'Vaste korting'!$C$26:$G$38,5,FALSE)</f>
        <v>0</v>
      </c>
      <c r="S56" s="64">
        <f t="shared" si="0"/>
        <v>0</v>
      </c>
    </row>
    <row r="57" spans="1:19" x14ac:dyDescent="0.3">
      <c r="A57" s="68" t="s">
        <v>291</v>
      </c>
      <c r="B57" s="69" t="s">
        <v>381</v>
      </c>
      <c r="C57" s="70" t="s">
        <v>412</v>
      </c>
      <c r="D57" s="69" t="s">
        <v>392</v>
      </c>
      <c r="E57" s="71" t="s">
        <v>312</v>
      </c>
      <c r="F57" s="71" t="s">
        <v>101</v>
      </c>
      <c r="G57" s="139">
        <v>31</v>
      </c>
      <c r="H57" s="59">
        <v>8710628421003</v>
      </c>
      <c r="I57" s="60"/>
      <c r="J57" s="61"/>
      <c r="K57" s="61"/>
      <c r="L57" s="61"/>
      <c r="M57" s="61"/>
      <c r="N57" s="61"/>
      <c r="O57" s="61"/>
      <c r="P57" s="62">
        <v>1</v>
      </c>
      <c r="Q57" s="63">
        <v>0</v>
      </c>
      <c r="R57" s="143">
        <f>VLOOKUP(B57,'Vaste korting'!$C$26:$G$38,5,FALSE)</f>
        <v>0</v>
      </c>
      <c r="S57" s="64">
        <f t="shared" si="0"/>
        <v>0</v>
      </c>
    </row>
    <row r="58" spans="1:19" x14ac:dyDescent="0.3">
      <c r="A58" s="68" t="s">
        <v>291</v>
      </c>
      <c r="B58" s="69" t="s">
        <v>381</v>
      </c>
      <c r="C58" s="70" t="s">
        <v>413</v>
      </c>
      <c r="D58" s="69" t="s">
        <v>388</v>
      </c>
      <c r="E58" s="71" t="s">
        <v>37</v>
      </c>
      <c r="F58" s="71" t="s">
        <v>414</v>
      </c>
      <c r="G58" s="139">
        <v>26</v>
      </c>
      <c r="H58" s="59">
        <v>8710401638123</v>
      </c>
      <c r="I58" s="60"/>
      <c r="J58" s="61"/>
      <c r="K58" s="61"/>
      <c r="L58" s="61"/>
      <c r="M58" s="61"/>
      <c r="N58" s="61"/>
      <c r="O58" s="61"/>
      <c r="P58" s="62">
        <v>1</v>
      </c>
      <c r="Q58" s="63">
        <v>0</v>
      </c>
      <c r="R58" s="143">
        <f>VLOOKUP(B58,'Vaste korting'!$C$26:$G$38,5,FALSE)</f>
        <v>0</v>
      </c>
      <c r="S58" s="64">
        <f t="shared" si="0"/>
        <v>0</v>
      </c>
    </row>
    <row r="59" spans="1:19" x14ac:dyDescent="0.3">
      <c r="A59" s="68" t="s">
        <v>291</v>
      </c>
      <c r="B59" s="69" t="s">
        <v>381</v>
      </c>
      <c r="C59" s="70" t="s">
        <v>415</v>
      </c>
      <c r="D59" s="69" t="s">
        <v>383</v>
      </c>
      <c r="E59" s="71" t="s">
        <v>37</v>
      </c>
      <c r="F59" s="71" t="s">
        <v>416</v>
      </c>
      <c r="G59" s="139">
        <v>18</v>
      </c>
      <c r="H59" s="59">
        <v>8711103406171</v>
      </c>
      <c r="I59" s="60"/>
      <c r="J59" s="61"/>
      <c r="K59" s="61"/>
      <c r="L59" s="61"/>
      <c r="M59" s="61"/>
      <c r="N59" s="61"/>
      <c r="O59" s="61"/>
      <c r="P59" s="62">
        <v>1</v>
      </c>
      <c r="Q59" s="63">
        <v>0</v>
      </c>
      <c r="R59" s="143">
        <f>VLOOKUP(B59,'Vaste korting'!$C$26:$G$38,5,FALSE)</f>
        <v>0</v>
      </c>
      <c r="S59" s="64">
        <f t="shared" si="0"/>
        <v>0</v>
      </c>
    </row>
    <row r="60" spans="1:19" x14ac:dyDescent="0.3">
      <c r="A60" s="68" t="s">
        <v>291</v>
      </c>
      <c r="B60" s="69" t="s">
        <v>381</v>
      </c>
      <c r="C60" s="70" t="s">
        <v>417</v>
      </c>
      <c r="D60" s="69" t="s">
        <v>388</v>
      </c>
      <c r="E60" s="71" t="s">
        <v>37</v>
      </c>
      <c r="F60" s="71" t="s">
        <v>418</v>
      </c>
      <c r="G60" s="139">
        <v>40</v>
      </c>
      <c r="H60" s="59">
        <v>8710401437009</v>
      </c>
      <c r="I60" s="60"/>
      <c r="J60" s="61"/>
      <c r="K60" s="61"/>
      <c r="L60" s="61"/>
      <c r="M60" s="61"/>
      <c r="N60" s="61"/>
      <c r="O60" s="61"/>
      <c r="P60" s="62">
        <v>1</v>
      </c>
      <c r="Q60" s="63">
        <v>0</v>
      </c>
      <c r="R60" s="143">
        <f>VLOOKUP(B60,'Vaste korting'!$C$26:$G$38,5,FALSE)</f>
        <v>0</v>
      </c>
      <c r="S60" s="64">
        <f t="shared" si="0"/>
        <v>0</v>
      </c>
    </row>
    <row r="61" spans="1:19" x14ac:dyDescent="0.3">
      <c r="A61" s="68" t="s">
        <v>291</v>
      </c>
      <c r="B61" s="69" t="s">
        <v>381</v>
      </c>
      <c r="C61" s="70" t="s">
        <v>419</v>
      </c>
      <c r="D61" s="69" t="s">
        <v>420</v>
      </c>
      <c r="E61" s="71" t="s">
        <v>37</v>
      </c>
      <c r="F61" s="71" t="s">
        <v>389</v>
      </c>
      <c r="G61" s="139">
        <v>26</v>
      </c>
      <c r="H61" s="59">
        <v>8710555450008</v>
      </c>
      <c r="I61" s="60"/>
      <c r="J61" s="61"/>
      <c r="K61" s="61"/>
      <c r="L61" s="61"/>
      <c r="M61" s="61"/>
      <c r="N61" s="61"/>
      <c r="O61" s="61"/>
      <c r="P61" s="62">
        <v>1</v>
      </c>
      <c r="Q61" s="63">
        <v>0</v>
      </c>
      <c r="R61" s="143">
        <f>VLOOKUP(B61,'Vaste korting'!$C$26:$G$38,5,FALSE)</f>
        <v>0</v>
      </c>
      <c r="S61" s="64">
        <f t="shared" si="0"/>
        <v>0</v>
      </c>
    </row>
    <row r="62" spans="1:19" x14ac:dyDescent="0.3">
      <c r="A62" s="68" t="s">
        <v>291</v>
      </c>
      <c r="B62" s="69" t="s">
        <v>381</v>
      </c>
      <c r="C62" s="70" t="s">
        <v>421</v>
      </c>
      <c r="D62" s="69" t="s">
        <v>422</v>
      </c>
      <c r="E62" s="71" t="s">
        <v>37</v>
      </c>
      <c r="F62" s="71" t="s">
        <v>423</v>
      </c>
      <c r="G62" s="139">
        <v>31</v>
      </c>
      <c r="H62" s="59">
        <v>8710861004520</v>
      </c>
      <c r="I62" s="60"/>
      <c r="J62" s="61"/>
      <c r="K62" s="61"/>
      <c r="L62" s="61"/>
      <c r="M62" s="61"/>
      <c r="N62" s="61"/>
      <c r="O62" s="61"/>
      <c r="P62" s="62">
        <v>1</v>
      </c>
      <c r="Q62" s="63">
        <v>0</v>
      </c>
      <c r="R62" s="143">
        <f>VLOOKUP(B62,'Vaste korting'!$C$26:$G$38,5,FALSE)</f>
        <v>0</v>
      </c>
      <c r="S62" s="64">
        <f t="shared" si="0"/>
        <v>0</v>
      </c>
    </row>
    <row r="63" spans="1:19" x14ac:dyDescent="0.3">
      <c r="A63" s="68" t="s">
        <v>291</v>
      </c>
      <c r="B63" s="69" t="s">
        <v>381</v>
      </c>
      <c r="C63" s="70" t="s">
        <v>424</v>
      </c>
      <c r="D63" s="69" t="s">
        <v>392</v>
      </c>
      <c r="E63" s="71" t="s">
        <v>37</v>
      </c>
      <c r="F63" s="71" t="s">
        <v>425</v>
      </c>
      <c r="G63" s="139">
        <v>8</v>
      </c>
      <c r="H63" s="59">
        <v>8710628141505</v>
      </c>
      <c r="I63" s="60"/>
      <c r="J63" s="61"/>
      <c r="K63" s="61"/>
      <c r="L63" s="61"/>
      <c r="M63" s="61"/>
      <c r="N63" s="61"/>
      <c r="O63" s="61"/>
      <c r="P63" s="62">
        <v>1</v>
      </c>
      <c r="Q63" s="63">
        <v>0</v>
      </c>
      <c r="R63" s="143">
        <f>VLOOKUP(B63,'Vaste korting'!$C$26:$G$38,5,FALSE)</f>
        <v>0</v>
      </c>
      <c r="S63" s="64">
        <f t="shared" si="0"/>
        <v>0</v>
      </c>
    </row>
    <row r="64" spans="1:19" x14ac:dyDescent="0.3">
      <c r="A64" s="68" t="s">
        <v>291</v>
      </c>
      <c r="B64" s="69" t="s">
        <v>381</v>
      </c>
      <c r="C64" s="70" t="s">
        <v>426</v>
      </c>
      <c r="D64" s="69" t="s">
        <v>427</v>
      </c>
      <c r="E64" s="71" t="s">
        <v>312</v>
      </c>
      <c r="F64" s="71" t="s">
        <v>352</v>
      </c>
      <c r="G64" s="139">
        <v>16</v>
      </c>
      <c r="H64" s="59">
        <v>8713009013101</v>
      </c>
      <c r="I64" s="60"/>
      <c r="J64" s="61"/>
      <c r="K64" s="61"/>
      <c r="L64" s="61"/>
      <c r="M64" s="61"/>
      <c r="N64" s="61"/>
      <c r="O64" s="61"/>
      <c r="P64" s="62">
        <v>1</v>
      </c>
      <c r="Q64" s="63">
        <v>0</v>
      </c>
      <c r="R64" s="143">
        <f>VLOOKUP(B64,'Vaste korting'!$C$26:$G$38,5,FALSE)</f>
        <v>0</v>
      </c>
      <c r="S64" s="64">
        <f t="shared" si="0"/>
        <v>0</v>
      </c>
    </row>
    <row r="65" spans="1:19" x14ac:dyDescent="0.3">
      <c r="A65" s="68" t="s">
        <v>291</v>
      </c>
      <c r="B65" s="69" t="s">
        <v>381</v>
      </c>
      <c r="C65" s="70" t="s">
        <v>428</v>
      </c>
      <c r="D65" s="69" t="s">
        <v>429</v>
      </c>
      <c r="E65" s="71" t="s">
        <v>37</v>
      </c>
      <c r="F65" s="71" t="s">
        <v>423</v>
      </c>
      <c r="G65" s="139">
        <v>21</v>
      </c>
      <c r="H65" s="59">
        <v>8711774111367</v>
      </c>
      <c r="I65" s="60"/>
      <c r="J65" s="61"/>
      <c r="K65" s="61"/>
      <c r="L65" s="61"/>
      <c r="M65" s="61"/>
      <c r="N65" s="61"/>
      <c r="O65" s="61"/>
      <c r="P65" s="62">
        <v>1</v>
      </c>
      <c r="Q65" s="63">
        <v>0</v>
      </c>
      <c r="R65" s="143">
        <f>VLOOKUP(B65,'Vaste korting'!$C$26:$G$38,5,FALSE)</f>
        <v>0</v>
      </c>
      <c r="S65" s="64">
        <f t="shared" si="0"/>
        <v>0</v>
      </c>
    </row>
    <row r="66" spans="1:19" x14ac:dyDescent="0.3">
      <c r="A66" s="68" t="s">
        <v>291</v>
      </c>
      <c r="B66" s="69" t="s">
        <v>381</v>
      </c>
      <c r="C66" s="70" t="s">
        <v>430</v>
      </c>
      <c r="D66" s="69" t="s">
        <v>388</v>
      </c>
      <c r="E66" s="71" t="s">
        <v>37</v>
      </c>
      <c r="F66" s="71" t="s">
        <v>431</v>
      </c>
      <c r="G66" s="139">
        <v>23</v>
      </c>
      <c r="H66" s="59">
        <v>8710401437146</v>
      </c>
      <c r="I66" s="60"/>
      <c r="J66" s="61"/>
      <c r="K66" s="61"/>
      <c r="L66" s="61"/>
      <c r="M66" s="61"/>
      <c r="N66" s="61"/>
      <c r="O66" s="61"/>
      <c r="P66" s="62">
        <v>1</v>
      </c>
      <c r="Q66" s="63">
        <v>0</v>
      </c>
      <c r="R66" s="143">
        <f>VLOOKUP(B66,'Vaste korting'!$C$26:$G$38,5,FALSE)</f>
        <v>0</v>
      </c>
      <c r="S66" s="64">
        <f t="shared" si="0"/>
        <v>0</v>
      </c>
    </row>
    <row r="67" spans="1:19" x14ac:dyDescent="0.3">
      <c r="A67" s="68" t="s">
        <v>291</v>
      </c>
      <c r="B67" s="69" t="s">
        <v>381</v>
      </c>
      <c r="C67" s="70" t="s">
        <v>432</v>
      </c>
      <c r="D67" s="69" t="s">
        <v>392</v>
      </c>
      <c r="E67" s="71" t="s">
        <v>37</v>
      </c>
      <c r="F67" s="71" t="s">
        <v>364</v>
      </c>
      <c r="G67" s="139">
        <v>7</v>
      </c>
      <c r="H67" s="59">
        <v>8710628146005</v>
      </c>
      <c r="I67" s="60"/>
      <c r="J67" s="61"/>
      <c r="K67" s="61"/>
      <c r="L67" s="61"/>
      <c r="M67" s="61"/>
      <c r="N67" s="61"/>
      <c r="O67" s="61"/>
      <c r="P67" s="62">
        <v>1</v>
      </c>
      <c r="Q67" s="63">
        <v>0</v>
      </c>
      <c r="R67" s="143">
        <f>VLOOKUP(B67,'Vaste korting'!$C$26:$G$38,5,FALSE)</f>
        <v>0</v>
      </c>
      <c r="S67" s="64">
        <f t="shared" ref="S67:S98" si="1">SUM(G67)*(P67*Q67)*(1-R67)</f>
        <v>0</v>
      </c>
    </row>
    <row r="68" spans="1:19" x14ac:dyDescent="0.3">
      <c r="A68" s="68" t="s">
        <v>291</v>
      </c>
      <c r="B68" s="69" t="s">
        <v>381</v>
      </c>
      <c r="C68" s="70" t="s">
        <v>433</v>
      </c>
      <c r="D68" s="69" t="s">
        <v>420</v>
      </c>
      <c r="E68" s="71" t="s">
        <v>37</v>
      </c>
      <c r="F68" s="71" t="s">
        <v>364</v>
      </c>
      <c r="G68" s="139">
        <v>16</v>
      </c>
      <c r="H68" s="59">
        <v>8710555017058</v>
      </c>
      <c r="I68" s="60"/>
      <c r="J68" s="61"/>
      <c r="K68" s="61"/>
      <c r="L68" s="61"/>
      <c r="M68" s="61"/>
      <c r="N68" s="61"/>
      <c r="O68" s="61"/>
      <c r="P68" s="62">
        <v>1</v>
      </c>
      <c r="Q68" s="63">
        <v>0</v>
      </c>
      <c r="R68" s="143">
        <f>VLOOKUP(B68,'Vaste korting'!$C$26:$G$38,5,FALSE)</f>
        <v>0</v>
      </c>
      <c r="S68" s="64">
        <f t="shared" si="1"/>
        <v>0</v>
      </c>
    </row>
    <row r="69" spans="1:19" x14ac:dyDescent="0.3">
      <c r="A69" s="68" t="s">
        <v>291</v>
      </c>
      <c r="B69" s="69" t="s">
        <v>381</v>
      </c>
      <c r="C69" s="70" t="s">
        <v>434</v>
      </c>
      <c r="D69" s="69" t="s">
        <v>400</v>
      </c>
      <c r="E69" s="71" t="s">
        <v>37</v>
      </c>
      <c r="F69" s="71" t="s">
        <v>418</v>
      </c>
      <c r="G69" s="139">
        <v>26</v>
      </c>
      <c r="H69" s="59">
        <v>4026279977306</v>
      </c>
      <c r="I69" s="60"/>
      <c r="J69" s="61"/>
      <c r="K69" s="61"/>
      <c r="L69" s="61"/>
      <c r="M69" s="61"/>
      <c r="N69" s="61"/>
      <c r="O69" s="61"/>
      <c r="P69" s="62">
        <v>1</v>
      </c>
      <c r="Q69" s="63">
        <v>0</v>
      </c>
      <c r="R69" s="143">
        <f>VLOOKUP(B69,'Vaste korting'!$C$26:$G$38,5,FALSE)</f>
        <v>0</v>
      </c>
      <c r="S69" s="64">
        <f t="shared" si="1"/>
        <v>0</v>
      </c>
    </row>
    <row r="70" spans="1:19" x14ac:dyDescent="0.3">
      <c r="A70" s="68" t="s">
        <v>291</v>
      </c>
      <c r="B70" s="69" t="s">
        <v>381</v>
      </c>
      <c r="C70" s="70" t="s">
        <v>435</v>
      </c>
      <c r="D70" s="69" t="s">
        <v>388</v>
      </c>
      <c r="E70" s="71" t="s">
        <v>218</v>
      </c>
      <c r="F70" s="71" t="s">
        <v>161</v>
      </c>
      <c r="G70" s="139">
        <v>7</v>
      </c>
      <c r="H70" s="59">
        <v>8710401290055</v>
      </c>
      <c r="I70" s="60"/>
      <c r="J70" s="61"/>
      <c r="K70" s="61"/>
      <c r="L70" s="61"/>
      <c r="M70" s="61"/>
      <c r="N70" s="61"/>
      <c r="O70" s="61"/>
      <c r="P70" s="62">
        <v>1</v>
      </c>
      <c r="Q70" s="63">
        <v>0</v>
      </c>
      <c r="R70" s="143">
        <f>VLOOKUP(B70,'Vaste korting'!$C$26:$G$38,5,FALSE)</f>
        <v>0</v>
      </c>
      <c r="S70" s="64">
        <f t="shared" si="1"/>
        <v>0</v>
      </c>
    </row>
    <row r="71" spans="1:19" x14ac:dyDescent="0.3">
      <c r="A71" s="68" t="s">
        <v>291</v>
      </c>
      <c r="B71" s="69" t="s">
        <v>381</v>
      </c>
      <c r="C71" s="70" t="s">
        <v>436</v>
      </c>
      <c r="D71" s="69" t="s">
        <v>388</v>
      </c>
      <c r="E71" s="71" t="s">
        <v>37</v>
      </c>
      <c r="F71" s="71" t="s">
        <v>437</v>
      </c>
      <c r="G71" s="139">
        <v>5</v>
      </c>
      <c r="H71" s="59">
        <v>8710401376476</v>
      </c>
      <c r="I71" s="60"/>
      <c r="J71" s="61"/>
      <c r="K71" s="61"/>
      <c r="L71" s="61"/>
      <c r="M71" s="61"/>
      <c r="N71" s="61"/>
      <c r="O71" s="61"/>
      <c r="P71" s="62">
        <v>1</v>
      </c>
      <c r="Q71" s="63">
        <v>0</v>
      </c>
      <c r="R71" s="143">
        <f>VLOOKUP(B71,'Vaste korting'!$C$26:$G$38,5,FALSE)</f>
        <v>0</v>
      </c>
      <c r="S71" s="64">
        <f t="shared" si="1"/>
        <v>0</v>
      </c>
    </row>
    <row r="72" spans="1:19" x14ac:dyDescent="0.3">
      <c r="A72" s="68" t="s">
        <v>291</v>
      </c>
      <c r="B72" s="69" t="s">
        <v>438</v>
      </c>
      <c r="C72" s="70" t="s">
        <v>439</v>
      </c>
      <c r="D72" s="69" t="s">
        <v>440</v>
      </c>
      <c r="E72" s="71" t="s">
        <v>441</v>
      </c>
      <c r="F72" s="71" t="s">
        <v>442</v>
      </c>
      <c r="G72" s="139">
        <v>44</v>
      </c>
      <c r="H72" s="59">
        <v>8710447032282</v>
      </c>
      <c r="I72" s="60"/>
      <c r="J72" s="61"/>
      <c r="K72" s="61"/>
      <c r="L72" s="61"/>
      <c r="M72" s="61"/>
      <c r="N72" s="61"/>
      <c r="O72" s="61"/>
      <c r="P72" s="62">
        <v>1</v>
      </c>
      <c r="Q72" s="63">
        <v>0</v>
      </c>
      <c r="R72" s="143">
        <f>VLOOKUP(B72,'Vaste korting'!$C$26:$G$38,5,FALSE)</f>
        <v>0</v>
      </c>
      <c r="S72" s="64">
        <f t="shared" si="1"/>
        <v>0</v>
      </c>
    </row>
    <row r="73" spans="1:19" x14ac:dyDescent="0.3">
      <c r="A73" s="68" t="s">
        <v>291</v>
      </c>
      <c r="B73" s="69" t="s">
        <v>438</v>
      </c>
      <c r="C73" s="70" t="s">
        <v>443</v>
      </c>
      <c r="D73" s="69" t="s">
        <v>440</v>
      </c>
      <c r="E73" s="71" t="s">
        <v>100</v>
      </c>
      <c r="F73" s="71" t="s">
        <v>444</v>
      </c>
      <c r="G73" s="139">
        <v>34</v>
      </c>
      <c r="H73" s="59">
        <v>8712100340666</v>
      </c>
      <c r="I73" s="60"/>
      <c r="J73" s="61"/>
      <c r="K73" s="61"/>
      <c r="L73" s="61"/>
      <c r="M73" s="61"/>
      <c r="N73" s="61"/>
      <c r="O73" s="61"/>
      <c r="P73" s="62">
        <v>1</v>
      </c>
      <c r="Q73" s="63">
        <v>0</v>
      </c>
      <c r="R73" s="143">
        <f>VLOOKUP(B73,'Vaste korting'!$C$26:$G$38,5,FALSE)</f>
        <v>0</v>
      </c>
      <c r="S73" s="64">
        <f t="shared" si="1"/>
        <v>0</v>
      </c>
    </row>
    <row r="74" spans="1:19" x14ac:dyDescent="0.3">
      <c r="A74" s="68" t="s">
        <v>291</v>
      </c>
      <c r="B74" s="69" t="s">
        <v>438</v>
      </c>
      <c r="C74" s="70" t="s">
        <v>445</v>
      </c>
      <c r="D74" s="69" t="s">
        <v>440</v>
      </c>
      <c r="E74" s="71" t="s">
        <v>42</v>
      </c>
      <c r="F74" s="71" t="s">
        <v>446</v>
      </c>
      <c r="G74" s="139">
        <v>15</v>
      </c>
      <c r="H74" s="59">
        <v>8714100870686</v>
      </c>
      <c r="I74" s="60"/>
      <c r="J74" s="61"/>
      <c r="K74" s="61"/>
      <c r="L74" s="61"/>
      <c r="M74" s="61"/>
      <c r="N74" s="61"/>
      <c r="O74" s="61"/>
      <c r="P74" s="62">
        <v>1</v>
      </c>
      <c r="Q74" s="63">
        <v>0</v>
      </c>
      <c r="R74" s="143">
        <f>VLOOKUP(B74,'Vaste korting'!$C$26:$G$38,5,FALSE)</f>
        <v>0</v>
      </c>
      <c r="S74" s="64">
        <f t="shared" si="1"/>
        <v>0</v>
      </c>
    </row>
    <row r="75" spans="1:19" x14ac:dyDescent="0.3">
      <c r="A75" s="68" t="s">
        <v>291</v>
      </c>
      <c r="B75" s="69" t="s">
        <v>438</v>
      </c>
      <c r="C75" s="70" t="s">
        <v>447</v>
      </c>
      <c r="D75" s="69" t="s">
        <v>448</v>
      </c>
      <c r="E75" s="71" t="s">
        <v>317</v>
      </c>
      <c r="F75" s="71" t="s">
        <v>449</v>
      </c>
      <c r="G75" s="139">
        <v>23</v>
      </c>
      <c r="H75" s="59">
        <v>8710401542116</v>
      </c>
      <c r="I75" s="60"/>
      <c r="J75" s="61"/>
      <c r="K75" s="61"/>
      <c r="L75" s="61"/>
      <c r="M75" s="61"/>
      <c r="N75" s="61"/>
      <c r="O75" s="61"/>
      <c r="P75" s="62">
        <v>1</v>
      </c>
      <c r="Q75" s="63">
        <v>0</v>
      </c>
      <c r="R75" s="143">
        <f>VLOOKUP(B75,'Vaste korting'!$C$26:$G$38,5,FALSE)</f>
        <v>0</v>
      </c>
      <c r="S75" s="64">
        <f t="shared" si="1"/>
        <v>0</v>
      </c>
    </row>
    <row r="76" spans="1:19" x14ac:dyDescent="0.3">
      <c r="A76" s="68" t="s">
        <v>291</v>
      </c>
      <c r="B76" s="69" t="s">
        <v>438</v>
      </c>
      <c r="C76" s="70" t="s">
        <v>450</v>
      </c>
      <c r="D76" s="69" t="s">
        <v>440</v>
      </c>
      <c r="E76" s="71" t="s">
        <v>42</v>
      </c>
      <c r="F76" s="71" t="s">
        <v>442</v>
      </c>
      <c r="G76" s="139">
        <v>17</v>
      </c>
      <c r="H76" s="59">
        <v>8711327541801</v>
      </c>
      <c r="I76" s="60"/>
      <c r="J76" s="61"/>
      <c r="K76" s="61"/>
      <c r="L76" s="61"/>
      <c r="M76" s="61"/>
      <c r="N76" s="61"/>
      <c r="O76" s="61"/>
      <c r="P76" s="62">
        <v>1</v>
      </c>
      <c r="Q76" s="63">
        <v>0</v>
      </c>
      <c r="R76" s="143">
        <f>VLOOKUP(B76,'Vaste korting'!$C$26:$G$38,5,FALSE)</f>
        <v>0</v>
      </c>
      <c r="S76" s="64">
        <f t="shared" si="1"/>
        <v>0</v>
      </c>
    </row>
    <row r="77" spans="1:19" x14ac:dyDescent="0.3">
      <c r="A77" s="68" t="s">
        <v>291</v>
      </c>
      <c r="B77" s="69" t="s">
        <v>438</v>
      </c>
      <c r="C77" s="70" t="s">
        <v>451</v>
      </c>
      <c r="D77" s="69" t="s">
        <v>448</v>
      </c>
      <c r="E77" s="71" t="s">
        <v>452</v>
      </c>
      <c r="F77" s="71" t="s">
        <v>442</v>
      </c>
      <c r="G77" s="139">
        <v>29</v>
      </c>
      <c r="H77" s="59">
        <v>8710401537020</v>
      </c>
      <c r="I77" s="60"/>
      <c r="J77" s="61"/>
      <c r="K77" s="61"/>
      <c r="L77" s="61"/>
      <c r="M77" s="61"/>
      <c r="N77" s="61"/>
      <c r="O77" s="61"/>
      <c r="P77" s="62">
        <v>1</v>
      </c>
      <c r="Q77" s="63">
        <v>0</v>
      </c>
      <c r="R77" s="143">
        <f>VLOOKUP(B77,'Vaste korting'!$C$26:$G$38,5,FALSE)</f>
        <v>0</v>
      </c>
      <c r="S77" s="64">
        <f t="shared" si="1"/>
        <v>0</v>
      </c>
    </row>
    <row r="78" spans="1:19" x14ac:dyDescent="0.3">
      <c r="A78" s="68" t="s">
        <v>291</v>
      </c>
      <c r="B78" s="69" t="s">
        <v>453</v>
      </c>
      <c r="C78" s="70" t="s">
        <v>454</v>
      </c>
      <c r="D78" s="69" t="s">
        <v>455</v>
      </c>
      <c r="E78" s="71" t="s">
        <v>37</v>
      </c>
      <c r="F78" s="71" t="s">
        <v>340</v>
      </c>
      <c r="G78" s="139">
        <v>25</v>
      </c>
      <c r="H78" s="59">
        <v>8718868424082</v>
      </c>
      <c r="I78" s="60"/>
      <c r="J78" s="61"/>
      <c r="K78" s="61"/>
      <c r="L78" s="61"/>
      <c r="M78" s="61"/>
      <c r="N78" s="61"/>
      <c r="O78" s="61"/>
      <c r="P78" s="62">
        <v>1</v>
      </c>
      <c r="Q78" s="63">
        <v>0</v>
      </c>
      <c r="R78" s="143">
        <f>VLOOKUP(B78,'Vaste korting'!$C$26:$G$38,5,FALSE)</f>
        <v>0</v>
      </c>
      <c r="S78" s="64">
        <f t="shared" si="1"/>
        <v>0</v>
      </c>
    </row>
    <row r="79" spans="1:19" x14ac:dyDescent="0.3">
      <c r="A79" s="68" t="s">
        <v>291</v>
      </c>
      <c r="B79" s="69" t="s">
        <v>453</v>
      </c>
      <c r="C79" s="70" t="s">
        <v>456</v>
      </c>
      <c r="D79" s="69" t="s">
        <v>457</v>
      </c>
      <c r="E79" s="71" t="s">
        <v>458</v>
      </c>
      <c r="F79" s="71" t="s">
        <v>172</v>
      </c>
      <c r="G79" s="139">
        <v>154</v>
      </c>
      <c r="H79" s="59">
        <v>8711364008886</v>
      </c>
      <c r="I79" s="60"/>
      <c r="J79" s="61"/>
      <c r="K79" s="61"/>
      <c r="L79" s="61"/>
      <c r="M79" s="61"/>
      <c r="N79" s="61"/>
      <c r="O79" s="61"/>
      <c r="P79" s="62">
        <v>1</v>
      </c>
      <c r="Q79" s="63">
        <v>0</v>
      </c>
      <c r="R79" s="143">
        <f>VLOOKUP(B79,'Vaste korting'!$C$26:$G$38,5,FALSE)</f>
        <v>0</v>
      </c>
      <c r="S79" s="64">
        <f t="shared" si="1"/>
        <v>0</v>
      </c>
    </row>
    <row r="80" spans="1:19" x14ac:dyDescent="0.3">
      <c r="A80" s="68" t="s">
        <v>291</v>
      </c>
      <c r="B80" s="69" t="s">
        <v>453</v>
      </c>
      <c r="C80" s="70" t="s">
        <v>459</v>
      </c>
      <c r="D80" s="69" t="s">
        <v>460</v>
      </c>
      <c r="E80" s="71" t="s">
        <v>258</v>
      </c>
      <c r="F80" s="71" t="s">
        <v>461</v>
      </c>
      <c r="G80" s="139">
        <v>720</v>
      </c>
      <c r="H80" s="59">
        <v>8710683008003</v>
      </c>
      <c r="I80" s="60"/>
      <c r="J80" s="61"/>
      <c r="K80" s="61"/>
      <c r="L80" s="61"/>
      <c r="M80" s="61"/>
      <c r="N80" s="61"/>
      <c r="O80" s="61"/>
      <c r="P80" s="62">
        <v>1</v>
      </c>
      <c r="Q80" s="63">
        <v>0</v>
      </c>
      <c r="R80" s="143">
        <f>VLOOKUP(B80,'Vaste korting'!$C$26:$G$38,5,FALSE)</f>
        <v>0</v>
      </c>
      <c r="S80" s="64">
        <f t="shared" si="1"/>
        <v>0</v>
      </c>
    </row>
    <row r="81" spans="1:19" x14ac:dyDescent="0.3">
      <c r="A81" s="68" t="s">
        <v>291</v>
      </c>
      <c r="B81" s="69" t="s">
        <v>453</v>
      </c>
      <c r="C81" s="70" t="s">
        <v>462</v>
      </c>
      <c r="D81" s="69" t="s">
        <v>463</v>
      </c>
      <c r="E81" s="71" t="s">
        <v>458</v>
      </c>
      <c r="F81" s="71" t="s">
        <v>464</v>
      </c>
      <c r="G81" s="139">
        <v>14</v>
      </c>
      <c r="H81" s="59">
        <v>8712676006546</v>
      </c>
      <c r="I81" s="60"/>
      <c r="J81" s="61"/>
      <c r="K81" s="61"/>
      <c r="L81" s="61"/>
      <c r="M81" s="61"/>
      <c r="N81" s="61"/>
      <c r="O81" s="61"/>
      <c r="P81" s="62">
        <v>1</v>
      </c>
      <c r="Q81" s="63">
        <v>0</v>
      </c>
      <c r="R81" s="143">
        <f>VLOOKUP(B81,'Vaste korting'!$C$26:$G$38,5,FALSE)</f>
        <v>0</v>
      </c>
      <c r="S81" s="64">
        <f t="shared" si="1"/>
        <v>0</v>
      </c>
    </row>
    <row r="82" spans="1:19" x14ac:dyDescent="0.3">
      <c r="A82" s="68" t="s">
        <v>291</v>
      </c>
      <c r="B82" s="69" t="s">
        <v>453</v>
      </c>
      <c r="C82" s="70" t="s">
        <v>465</v>
      </c>
      <c r="D82" s="69" t="s">
        <v>460</v>
      </c>
      <c r="E82" s="71" t="s">
        <v>258</v>
      </c>
      <c r="F82" s="71" t="s">
        <v>461</v>
      </c>
      <c r="G82" s="139">
        <v>120</v>
      </c>
      <c r="H82" s="59">
        <v>8710683008058</v>
      </c>
      <c r="I82" s="60"/>
      <c r="J82" s="61"/>
      <c r="K82" s="61"/>
      <c r="L82" s="61"/>
      <c r="M82" s="61"/>
      <c r="N82" s="61"/>
      <c r="O82" s="61"/>
      <c r="P82" s="62">
        <v>1</v>
      </c>
      <c r="Q82" s="63">
        <v>0</v>
      </c>
      <c r="R82" s="143">
        <f>VLOOKUP(B82,'Vaste korting'!$C$26:$G$38,5,FALSE)</f>
        <v>0</v>
      </c>
      <c r="S82" s="64">
        <f t="shared" si="1"/>
        <v>0</v>
      </c>
    </row>
    <row r="83" spans="1:19" x14ac:dyDescent="0.3">
      <c r="A83" s="68" t="s">
        <v>291</v>
      </c>
      <c r="B83" s="69" t="s">
        <v>453</v>
      </c>
      <c r="C83" s="70" t="s">
        <v>466</v>
      </c>
      <c r="D83" s="69" t="s">
        <v>467</v>
      </c>
      <c r="E83" s="71" t="s">
        <v>258</v>
      </c>
      <c r="F83" s="71" t="s">
        <v>116</v>
      </c>
      <c r="G83" s="139">
        <v>43</v>
      </c>
      <c r="H83" s="59">
        <v>8710401431083</v>
      </c>
      <c r="I83" s="60"/>
      <c r="J83" s="61"/>
      <c r="K83" s="61"/>
      <c r="L83" s="61"/>
      <c r="M83" s="61"/>
      <c r="N83" s="61"/>
      <c r="O83" s="61"/>
      <c r="P83" s="62">
        <v>1</v>
      </c>
      <c r="Q83" s="63">
        <v>0</v>
      </c>
      <c r="R83" s="143">
        <f>VLOOKUP(B83,'Vaste korting'!$C$26:$G$38,5,FALSE)</f>
        <v>0</v>
      </c>
      <c r="S83" s="64">
        <f t="shared" si="1"/>
        <v>0</v>
      </c>
    </row>
    <row r="84" spans="1:19" x14ac:dyDescent="0.3">
      <c r="A84" s="68" t="s">
        <v>291</v>
      </c>
      <c r="B84" s="69" t="s">
        <v>468</v>
      </c>
      <c r="C84" s="70" t="s">
        <v>469</v>
      </c>
      <c r="D84" s="69" t="s">
        <v>470</v>
      </c>
      <c r="E84" s="71" t="s">
        <v>37</v>
      </c>
      <c r="F84" s="71" t="s">
        <v>471</v>
      </c>
      <c r="G84" s="139">
        <v>25</v>
      </c>
      <c r="H84" s="59">
        <v>8710401512881</v>
      </c>
      <c r="I84" s="60"/>
      <c r="J84" s="61"/>
      <c r="K84" s="61"/>
      <c r="L84" s="61"/>
      <c r="M84" s="61"/>
      <c r="N84" s="61"/>
      <c r="O84" s="61"/>
      <c r="P84" s="62">
        <v>1</v>
      </c>
      <c r="Q84" s="63">
        <v>0</v>
      </c>
      <c r="R84" s="143">
        <f>VLOOKUP(B84,'Vaste korting'!$C$26:$G$38,5,FALSE)</f>
        <v>0</v>
      </c>
      <c r="S84" s="64">
        <f t="shared" si="1"/>
        <v>0</v>
      </c>
    </row>
    <row r="85" spans="1:19" x14ac:dyDescent="0.3">
      <c r="A85" s="68" t="s">
        <v>291</v>
      </c>
      <c r="B85" s="69" t="s">
        <v>468</v>
      </c>
      <c r="C85" s="70" t="s">
        <v>472</v>
      </c>
      <c r="D85" s="69" t="s">
        <v>304</v>
      </c>
      <c r="E85" s="71" t="s">
        <v>37</v>
      </c>
      <c r="F85" s="71" t="s">
        <v>473</v>
      </c>
      <c r="G85" s="139">
        <v>11</v>
      </c>
      <c r="H85" s="59">
        <v>8712398033486</v>
      </c>
      <c r="I85" s="60"/>
      <c r="J85" s="61"/>
      <c r="K85" s="61"/>
      <c r="L85" s="61"/>
      <c r="M85" s="61"/>
      <c r="N85" s="61"/>
      <c r="O85" s="61"/>
      <c r="P85" s="62">
        <v>1</v>
      </c>
      <c r="Q85" s="63">
        <v>0</v>
      </c>
      <c r="R85" s="143">
        <f>VLOOKUP(B85,'Vaste korting'!$C$26:$G$38,5,FALSE)</f>
        <v>0</v>
      </c>
      <c r="S85" s="64">
        <f t="shared" si="1"/>
        <v>0</v>
      </c>
    </row>
    <row r="86" spans="1:19" x14ac:dyDescent="0.3">
      <c r="A86" s="68" t="s">
        <v>291</v>
      </c>
      <c r="B86" s="69" t="s">
        <v>468</v>
      </c>
      <c r="C86" s="70" t="s">
        <v>474</v>
      </c>
      <c r="D86" s="69" t="s">
        <v>475</v>
      </c>
      <c r="E86" s="71" t="s">
        <v>37</v>
      </c>
      <c r="F86" s="71" t="s">
        <v>393</v>
      </c>
      <c r="G86" s="139">
        <v>18</v>
      </c>
      <c r="H86" s="59">
        <v>8711184060200</v>
      </c>
      <c r="I86" s="60"/>
      <c r="J86" s="61"/>
      <c r="K86" s="61"/>
      <c r="L86" s="61"/>
      <c r="M86" s="61"/>
      <c r="N86" s="61"/>
      <c r="O86" s="61"/>
      <c r="P86" s="62">
        <v>1</v>
      </c>
      <c r="Q86" s="63">
        <v>0</v>
      </c>
      <c r="R86" s="143">
        <f>VLOOKUP(B86,'Vaste korting'!$C$26:$G$38,5,FALSE)</f>
        <v>0</v>
      </c>
      <c r="S86" s="64">
        <f t="shared" si="1"/>
        <v>0</v>
      </c>
    </row>
    <row r="87" spans="1:19" x14ac:dyDescent="0.3">
      <c r="A87" s="68" t="s">
        <v>291</v>
      </c>
      <c r="B87" s="69" t="s">
        <v>468</v>
      </c>
      <c r="C87" s="70" t="s">
        <v>476</v>
      </c>
      <c r="D87" s="69" t="s">
        <v>477</v>
      </c>
      <c r="E87" s="71" t="s">
        <v>37</v>
      </c>
      <c r="F87" s="71" t="s">
        <v>295</v>
      </c>
      <c r="G87" s="139">
        <v>15</v>
      </c>
      <c r="H87" s="59">
        <v>8712512270001</v>
      </c>
      <c r="I87" s="60"/>
      <c r="J87" s="61"/>
      <c r="K87" s="61"/>
      <c r="L87" s="61"/>
      <c r="M87" s="61"/>
      <c r="N87" s="61"/>
      <c r="O87" s="61"/>
      <c r="P87" s="62">
        <v>1</v>
      </c>
      <c r="Q87" s="63">
        <v>0</v>
      </c>
      <c r="R87" s="143">
        <f>VLOOKUP(B87,'Vaste korting'!$C$26:$G$38,5,FALSE)</f>
        <v>0</v>
      </c>
      <c r="S87" s="64">
        <f t="shared" si="1"/>
        <v>0</v>
      </c>
    </row>
    <row r="88" spans="1:19" x14ac:dyDescent="0.3">
      <c r="A88" s="68" t="s">
        <v>291</v>
      </c>
      <c r="B88" s="69" t="s">
        <v>468</v>
      </c>
      <c r="C88" s="70" t="s">
        <v>478</v>
      </c>
      <c r="D88" s="69" t="s">
        <v>427</v>
      </c>
      <c r="E88" s="71" t="s">
        <v>37</v>
      </c>
      <c r="F88" s="71" t="s">
        <v>393</v>
      </c>
      <c r="G88" s="139">
        <v>11</v>
      </c>
      <c r="H88" s="59">
        <v>8713009040053</v>
      </c>
      <c r="I88" s="60"/>
      <c r="J88" s="61"/>
      <c r="K88" s="61"/>
      <c r="L88" s="61"/>
      <c r="M88" s="61"/>
      <c r="N88" s="61"/>
      <c r="O88" s="61"/>
      <c r="P88" s="62">
        <v>1</v>
      </c>
      <c r="Q88" s="63">
        <v>0</v>
      </c>
      <c r="R88" s="143">
        <f>VLOOKUP(B88,'Vaste korting'!$C$26:$G$38,5,FALSE)</f>
        <v>0</v>
      </c>
      <c r="S88" s="64">
        <f t="shared" si="1"/>
        <v>0</v>
      </c>
    </row>
    <row r="89" spans="1:19" x14ac:dyDescent="0.3">
      <c r="A89" s="68" t="s">
        <v>291</v>
      </c>
      <c r="B89" s="69" t="s">
        <v>479</v>
      </c>
      <c r="C89" s="70" t="s">
        <v>480</v>
      </c>
      <c r="D89" s="69" t="s">
        <v>304</v>
      </c>
      <c r="E89" s="71" t="s">
        <v>42</v>
      </c>
      <c r="F89" s="71" t="s">
        <v>481</v>
      </c>
      <c r="G89" s="139">
        <v>27</v>
      </c>
      <c r="H89" s="59">
        <v>4017040888907</v>
      </c>
      <c r="I89" s="60"/>
      <c r="J89" s="61"/>
      <c r="K89" s="61"/>
      <c r="L89" s="61"/>
      <c r="M89" s="61"/>
      <c r="N89" s="61"/>
      <c r="O89" s="61"/>
      <c r="P89" s="62">
        <v>1</v>
      </c>
      <c r="Q89" s="63">
        <v>0</v>
      </c>
      <c r="R89" s="143">
        <f>VLOOKUP(B89,'Vaste korting'!$C$26:$G$38,5,FALSE)</f>
        <v>0</v>
      </c>
      <c r="S89" s="64">
        <f t="shared" si="1"/>
        <v>0</v>
      </c>
    </row>
    <row r="90" spans="1:19" x14ac:dyDescent="0.3">
      <c r="A90" s="68" t="s">
        <v>291</v>
      </c>
      <c r="B90" s="69" t="s">
        <v>479</v>
      </c>
      <c r="C90" s="70" t="s">
        <v>482</v>
      </c>
      <c r="D90" s="69" t="s">
        <v>304</v>
      </c>
      <c r="E90" s="71" t="s">
        <v>37</v>
      </c>
      <c r="F90" s="71" t="s">
        <v>483</v>
      </c>
      <c r="G90" s="139">
        <v>11</v>
      </c>
      <c r="H90" s="59">
        <v>4017040888853</v>
      </c>
      <c r="I90" s="60"/>
      <c r="J90" s="61"/>
      <c r="K90" s="61"/>
      <c r="L90" s="61"/>
      <c r="M90" s="61"/>
      <c r="N90" s="61"/>
      <c r="O90" s="61"/>
      <c r="P90" s="62">
        <v>1</v>
      </c>
      <c r="Q90" s="63">
        <v>0</v>
      </c>
      <c r="R90" s="143">
        <f>VLOOKUP(B90,'Vaste korting'!$C$26:$G$38,5,FALSE)</f>
        <v>0</v>
      </c>
      <c r="S90" s="64">
        <f t="shared" si="1"/>
        <v>0</v>
      </c>
    </row>
    <row r="91" spans="1:19" x14ac:dyDescent="0.3">
      <c r="A91" s="68" t="s">
        <v>291</v>
      </c>
      <c r="B91" s="69" t="s">
        <v>484</v>
      </c>
      <c r="C91" s="70" t="s">
        <v>485</v>
      </c>
      <c r="D91" s="69" t="s">
        <v>486</v>
      </c>
      <c r="E91" s="71" t="s">
        <v>37</v>
      </c>
      <c r="F91" s="71" t="s">
        <v>425</v>
      </c>
      <c r="G91" s="139">
        <v>24</v>
      </c>
      <c r="H91" s="59">
        <v>8713946024567</v>
      </c>
      <c r="I91" s="60"/>
      <c r="J91" s="61"/>
      <c r="K91" s="61"/>
      <c r="L91" s="61"/>
      <c r="M91" s="61"/>
      <c r="N91" s="61"/>
      <c r="O91" s="61"/>
      <c r="P91" s="62">
        <v>1</v>
      </c>
      <c r="Q91" s="63">
        <v>0</v>
      </c>
      <c r="R91" s="143">
        <f>VLOOKUP(B91,'Vaste korting'!$C$26:$G$38,5,FALSE)</f>
        <v>0</v>
      </c>
      <c r="S91" s="64">
        <f t="shared" si="1"/>
        <v>0</v>
      </c>
    </row>
    <row r="92" spans="1:19" x14ac:dyDescent="0.3">
      <c r="A92" s="68" t="s">
        <v>291</v>
      </c>
      <c r="B92" s="69" t="s">
        <v>484</v>
      </c>
      <c r="C92" s="70" t="s">
        <v>487</v>
      </c>
      <c r="D92" s="69" t="s">
        <v>486</v>
      </c>
      <c r="E92" s="71" t="s">
        <v>37</v>
      </c>
      <c r="F92" s="71" t="s">
        <v>425</v>
      </c>
      <c r="G92" s="139">
        <v>18</v>
      </c>
      <c r="H92" s="59">
        <v>8713946012083</v>
      </c>
      <c r="I92" s="60"/>
      <c r="J92" s="61"/>
      <c r="K92" s="61"/>
      <c r="L92" s="61"/>
      <c r="M92" s="61"/>
      <c r="N92" s="61"/>
      <c r="O92" s="61"/>
      <c r="P92" s="62">
        <v>1</v>
      </c>
      <c r="Q92" s="63">
        <v>0</v>
      </c>
      <c r="R92" s="143">
        <f>VLOOKUP(B92,'Vaste korting'!$C$26:$G$38,5,FALSE)</f>
        <v>0</v>
      </c>
      <c r="S92" s="64">
        <f t="shared" si="1"/>
        <v>0</v>
      </c>
    </row>
    <row r="93" spans="1:19" x14ac:dyDescent="0.3">
      <c r="A93" s="68" t="s">
        <v>291</v>
      </c>
      <c r="B93" s="69" t="s">
        <v>484</v>
      </c>
      <c r="C93" s="70" t="s">
        <v>488</v>
      </c>
      <c r="D93" s="69" t="s">
        <v>486</v>
      </c>
      <c r="E93" s="71" t="s">
        <v>165</v>
      </c>
      <c r="F93" s="71" t="s">
        <v>489</v>
      </c>
      <c r="G93" s="139">
        <v>6</v>
      </c>
      <c r="H93" s="59">
        <v>9872312008002</v>
      </c>
      <c r="I93" s="60"/>
      <c r="J93" s="61"/>
      <c r="K93" s="61"/>
      <c r="L93" s="61"/>
      <c r="M93" s="61"/>
      <c r="N93" s="61"/>
      <c r="O93" s="61"/>
      <c r="P93" s="62">
        <v>1</v>
      </c>
      <c r="Q93" s="63">
        <v>0</v>
      </c>
      <c r="R93" s="143">
        <f>VLOOKUP(B93,'Vaste korting'!$C$26:$G$38,5,FALSE)</f>
        <v>0</v>
      </c>
      <c r="S93" s="64">
        <f t="shared" si="1"/>
        <v>0</v>
      </c>
    </row>
    <row r="94" spans="1:19" x14ac:dyDescent="0.3">
      <c r="A94" s="68" t="s">
        <v>291</v>
      </c>
      <c r="B94" s="69" t="s">
        <v>490</v>
      </c>
      <c r="C94" s="70" t="s">
        <v>491</v>
      </c>
      <c r="D94" s="69" t="s">
        <v>397</v>
      </c>
      <c r="E94" s="71" t="s">
        <v>492</v>
      </c>
      <c r="F94" s="71" t="s">
        <v>493</v>
      </c>
      <c r="G94" s="139">
        <v>10</v>
      </c>
      <c r="H94" s="59">
        <v>8710861995248</v>
      </c>
      <c r="I94" s="60"/>
      <c r="J94" s="61"/>
      <c r="K94" s="61"/>
      <c r="L94" s="61"/>
      <c r="M94" s="61"/>
      <c r="N94" s="61"/>
      <c r="O94" s="61"/>
      <c r="P94" s="62">
        <v>1</v>
      </c>
      <c r="Q94" s="63">
        <v>0</v>
      </c>
      <c r="R94" s="143">
        <f>VLOOKUP(B94,'Vaste korting'!$C$26:$G$38,5,FALSE)</f>
        <v>0</v>
      </c>
      <c r="S94" s="64">
        <f t="shared" si="1"/>
        <v>0</v>
      </c>
    </row>
    <row r="95" spans="1:19" x14ac:dyDescent="0.3">
      <c r="A95" s="68" t="s">
        <v>291</v>
      </c>
      <c r="B95" s="69" t="s">
        <v>494</v>
      </c>
      <c r="C95" s="70" t="s">
        <v>495</v>
      </c>
      <c r="D95" s="69" t="s">
        <v>319</v>
      </c>
      <c r="E95" s="71" t="s">
        <v>33</v>
      </c>
      <c r="F95" s="71" t="s">
        <v>174</v>
      </c>
      <c r="G95" s="139">
        <v>13</v>
      </c>
      <c r="H95" s="59">
        <v>8720568656021</v>
      </c>
      <c r="I95" s="60"/>
      <c r="J95" s="61"/>
      <c r="K95" s="61"/>
      <c r="L95" s="61"/>
      <c r="M95" s="61"/>
      <c r="N95" s="61"/>
      <c r="O95" s="61"/>
      <c r="P95" s="62">
        <v>1</v>
      </c>
      <c r="Q95" s="63">
        <v>0</v>
      </c>
      <c r="R95" s="143">
        <f>VLOOKUP(B95,'Vaste korting'!$C$26:$G$38,5,FALSE)</f>
        <v>0</v>
      </c>
      <c r="S95" s="64">
        <f t="shared" si="1"/>
        <v>0</v>
      </c>
    </row>
    <row r="96" spans="1:19" x14ac:dyDescent="0.3">
      <c r="A96" s="68" t="s">
        <v>291</v>
      </c>
      <c r="B96" s="69" t="s">
        <v>496</v>
      </c>
      <c r="C96" s="70" t="s">
        <v>497</v>
      </c>
      <c r="D96" s="69" t="s">
        <v>498</v>
      </c>
      <c r="E96" s="71" t="s">
        <v>171</v>
      </c>
      <c r="F96" s="71" t="s">
        <v>499</v>
      </c>
      <c r="G96" s="139">
        <v>22</v>
      </c>
      <c r="H96" s="59">
        <v>8710401555192</v>
      </c>
      <c r="I96" s="60"/>
      <c r="J96" s="61"/>
      <c r="K96" s="61"/>
      <c r="L96" s="61"/>
      <c r="M96" s="61"/>
      <c r="N96" s="61"/>
      <c r="O96" s="61"/>
      <c r="P96" s="62">
        <v>1</v>
      </c>
      <c r="Q96" s="63">
        <v>0</v>
      </c>
      <c r="R96" s="143">
        <f>VLOOKUP(B96,'Vaste korting'!$C$26:$G$38,5,FALSE)</f>
        <v>0</v>
      </c>
      <c r="S96" s="64">
        <f t="shared" si="1"/>
        <v>0</v>
      </c>
    </row>
    <row r="97" spans="1:19" x14ac:dyDescent="0.3">
      <c r="A97" s="68" t="s">
        <v>291</v>
      </c>
      <c r="B97" s="69" t="s">
        <v>496</v>
      </c>
      <c r="C97" s="70" t="s">
        <v>500</v>
      </c>
      <c r="D97" s="69" t="s">
        <v>498</v>
      </c>
      <c r="E97" s="71" t="s">
        <v>37</v>
      </c>
      <c r="F97" s="71" t="s">
        <v>182</v>
      </c>
      <c r="G97" s="139">
        <v>22</v>
      </c>
      <c r="H97" s="59">
        <v>8710401402557</v>
      </c>
      <c r="I97" s="60"/>
      <c r="J97" s="61"/>
      <c r="K97" s="61"/>
      <c r="L97" s="61"/>
      <c r="M97" s="61"/>
      <c r="N97" s="61"/>
      <c r="O97" s="61"/>
      <c r="P97" s="62">
        <v>1</v>
      </c>
      <c r="Q97" s="63">
        <v>0</v>
      </c>
      <c r="R97" s="143">
        <f>VLOOKUP(B97,'Vaste korting'!$C$26:$G$38,5,FALSE)</f>
        <v>0</v>
      </c>
      <c r="S97" s="64">
        <f t="shared" si="1"/>
        <v>0</v>
      </c>
    </row>
    <row r="98" spans="1:19" x14ac:dyDescent="0.3">
      <c r="A98" s="68" t="s">
        <v>291</v>
      </c>
      <c r="B98" s="69" t="s">
        <v>496</v>
      </c>
      <c r="C98" s="70" t="s">
        <v>501</v>
      </c>
      <c r="D98" s="69" t="s">
        <v>498</v>
      </c>
      <c r="E98" s="71" t="s">
        <v>37</v>
      </c>
      <c r="F98" s="71" t="s">
        <v>338</v>
      </c>
      <c r="G98" s="139">
        <v>15</v>
      </c>
      <c r="H98" s="59">
        <v>8710401403059</v>
      </c>
      <c r="I98" s="60"/>
      <c r="J98" s="61"/>
      <c r="K98" s="61"/>
      <c r="L98" s="61"/>
      <c r="M98" s="61"/>
      <c r="N98" s="61"/>
      <c r="O98" s="61"/>
      <c r="P98" s="62">
        <v>1</v>
      </c>
      <c r="Q98" s="63">
        <v>0</v>
      </c>
      <c r="R98" s="143">
        <f>VLOOKUP(B98,'Vaste korting'!$C$26:$G$38,5,FALSE)</f>
        <v>0</v>
      </c>
      <c r="S98" s="64">
        <f t="shared" si="1"/>
        <v>0</v>
      </c>
    </row>
    <row r="99" spans="1:19" x14ac:dyDescent="0.3">
      <c r="P99" s="7"/>
      <c r="Q99" s="7" t="s">
        <v>290</v>
      </c>
      <c r="R99" s="7"/>
      <c r="S99" s="50">
        <f>SUM(S3:S98)</f>
        <v>0</v>
      </c>
    </row>
  </sheetData>
  <mergeCells count="1">
    <mergeCell ref="A1:S1"/>
  </mergeCells>
  <conditionalFormatting sqref="J3:R98">
    <cfRule type="expression" dxfId="5" priority="4">
      <formula>#REF!&gt;0</formula>
    </cfRule>
  </conditionalFormatting>
  <conditionalFormatting sqref="S3:S98">
    <cfRule type="expression" dxfId="4" priority="3">
      <formula>#REF!&gt;0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FE684-BD47-401D-BD2E-05FACB0E8D7C}">
  <sheetPr>
    <tabColor rgb="FF92D050"/>
  </sheetPr>
  <dimension ref="A1:S48"/>
  <sheetViews>
    <sheetView zoomScale="80" zoomScaleNormal="80" workbookViewId="0">
      <selection activeCell="A2" sqref="A2:S2"/>
    </sheetView>
  </sheetViews>
  <sheetFormatPr defaultColWidth="9.109375" defaultRowHeight="14.4" x14ac:dyDescent="0.3"/>
  <cols>
    <col min="1" max="1" width="13.6640625" bestFit="1" customWidth="1"/>
    <col min="2" max="2" width="30.44140625" style="35" bestFit="1" customWidth="1"/>
    <col min="3" max="3" width="42.6640625" style="35" bestFit="1" customWidth="1"/>
    <col min="4" max="4" width="21.88671875" style="35" bestFit="1" customWidth="1"/>
    <col min="5" max="5" width="9.6640625" bestFit="1" customWidth="1"/>
    <col min="6" max="6" width="6.5546875" bestFit="1" customWidth="1"/>
    <col min="7" max="7" width="9.6640625" style="49" bestFit="1" customWidth="1"/>
    <col min="8" max="8" width="14.109375" style="44" bestFit="1" customWidth="1"/>
    <col min="9" max="9" width="2.33203125" style="4" customWidth="1"/>
    <col min="10" max="11" width="27.5546875" style="4" customWidth="1"/>
    <col min="12" max="12" width="28.33203125" style="8" customWidth="1"/>
    <col min="13" max="13" width="15.5546875" style="8" bestFit="1" customWidth="1"/>
    <col min="14" max="14" width="15.109375" style="8" customWidth="1"/>
    <col min="15" max="15" width="15" style="8" customWidth="1"/>
    <col min="16" max="16" width="14.109375" style="8" customWidth="1"/>
    <col min="17" max="17" width="15.6640625" style="6" customWidth="1"/>
    <col min="18" max="18" width="19" style="6" bestFit="1" customWidth="1"/>
    <col min="19" max="19" width="19.6640625" style="6" customWidth="1"/>
  </cols>
  <sheetData>
    <row r="1" spans="1:19" ht="23.4" x14ac:dyDescent="0.45">
      <c r="A1" s="177" t="s">
        <v>711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s="9" customFormat="1" ht="55.2" x14ac:dyDescent="0.3">
      <c r="A2" s="52" t="s">
        <v>7</v>
      </c>
      <c r="B2" s="52" t="s">
        <v>8</v>
      </c>
      <c r="C2" s="53" t="s">
        <v>9</v>
      </c>
      <c r="D2" s="53" t="s">
        <v>10</v>
      </c>
      <c r="E2" s="52" t="s">
        <v>11</v>
      </c>
      <c r="F2" s="53" t="s">
        <v>12</v>
      </c>
      <c r="G2" s="53" t="s">
        <v>13</v>
      </c>
      <c r="H2" s="54" t="s">
        <v>14</v>
      </c>
      <c r="I2" s="55"/>
      <c r="J2" s="52" t="s">
        <v>15</v>
      </c>
      <c r="K2" s="52" t="s">
        <v>16</v>
      </c>
      <c r="L2" s="53" t="s">
        <v>17</v>
      </c>
      <c r="M2" s="53" t="s">
        <v>18</v>
      </c>
      <c r="N2" s="52" t="s">
        <v>19</v>
      </c>
      <c r="O2" s="53" t="s">
        <v>20</v>
      </c>
      <c r="P2" s="53" t="s">
        <v>21</v>
      </c>
      <c r="Q2" s="54" t="s">
        <v>22</v>
      </c>
      <c r="R2" s="52" t="s">
        <v>868</v>
      </c>
      <c r="S2" s="52" t="s">
        <v>23</v>
      </c>
    </row>
    <row r="3" spans="1:19" x14ac:dyDescent="0.3">
      <c r="A3" s="68" t="s">
        <v>502</v>
      </c>
      <c r="B3" s="69" t="s">
        <v>503</v>
      </c>
      <c r="C3" s="70" t="s">
        <v>504</v>
      </c>
      <c r="D3" s="69" t="s">
        <v>505</v>
      </c>
      <c r="E3" s="71" t="s">
        <v>506</v>
      </c>
      <c r="F3" s="71" t="s">
        <v>312</v>
      </c>
      <c r="G3" s="139">
        <v>47</v>
      </c>
      <c r="H3" s="59">
        <v>8710672889118</v>
      </c>
      <c r="I3" s="60"/>
      <c r="J3" s="61"/>
      <c r="K3" s="61"/>
      <c r="L3" s="61"/>
      <c r="M3" s="61"/>
      <c r="N3" s="61"/>
      <c r="O3" s="61"/>
      <c r="P3" s="62">
        <v>1</v>
      </c>
      <c r="Q3" s="63">
        <v>0</v>
      </c>
      <c r="R3" s="143">
        <f>VLOOKUP(B3,'Vaste korting'!$C$39:$G$57,5,FALSE)</f>
        <v>0</v>
      </c>
      <c r="S3" s="64">
        <f t="shared" ref="S3:S47" si="0">SUM(G3)*(P3*Q3)*(1-R3)</f>
        <v>0</v>
      </c>
    </row>
    <row r="4" spans="1:19" x14ac:dyDescent="0.3">
      <c r="A4" s="68" t="s">
        <v>502</v>
      </c>
      <c r="B4" s="69" t="s">
        <v>507</v>
      </c>
      <c r="C4" s="70" t="s">
        <v>508</v>
      </c>
      <c r="D4" s="69" t="s">
        <v>509</v>
      </c>
      <c r="E4" s="71" t="s">
        <v>258</v>
      </c>
      <c r="F4" s="71" t="s">
        <v>510</v>
      </c>
      <c r="G4" s="139">
        <v>16</v>
      </c>
      <c r="H4" s="59">
        <v>7615400080373</v>
      </c>
      <c r="I4" s="60"/>
      <c r="J4" s="61"/>
      <c r="K4" s="61"/>
      <c r="L4" s="61"/>
      <c r="M4" s="61"/>
      <c r="N4" s="61"/>
      <c r="O4" s="61"/>
      <c r="P4" s="62">
        <v>1</v>
      </c>
      <c r="Q4" s="63">
        <v>0</v>
      </c>
      <c r="R4" s="143">
        <f>VLOOKUP(B4,'Vaste korting'!$C$39:$G$57,5,FALSE)</f>
        <v>0</v>
      </c>
      <c r="S4" s="64">
        <f t="shared" si="0"/>
        <v>0</v>
      </c>
    </row>
    <row r="5" spans="1:19" x14ac:dyDescent="0.3">
      <c r="A5" s="68" t="s">
        <v>502</v>
      </c>
      <c r="B5" s="69" t="s">
        <v>511</v>
      </c>
      <c r="C5" s="70" t="s">
        <v>512</v>
      </c>
      <c r="D5" s="69" t="s">
        <v>513</v>
      </c>
      <c r="E5" s="71" t="s">
        <v>514</v>
      </c>
      <c r="F5" s="71" t="s">
        <v>515</v>
      </c>
      <c r="G5" s="139">
        <v>42</v>
      </c>
      <c r="H5" s="59">
        <v>4710888840709</v>
      </c>
      <c r="I5" s="60"/>
      <c r="J5" s="61"/>
      <c r="K5" s="61"/>
      <c r="L5" s="61"/>
      <c r="M5" s="61"/>
      <c r="N5" s="61"/>
      <c r="O5" s="61"/>
      <c r="P5" s="62">
        <v>1</v>
      </c>
      <c r="Q5" s="63">
        <v>0</v>
      </c>
      <c r="R5" s="143">
        <f>VLOOKUP(B5,'Vaste korting'!$C$39:$G$57,5,FALSE)</f>
        <v>0</v>
      </c>
      <c r="S5" s="64">
        <f t="shared" si="0"/>
        <v>0</v>
      </c>
    </row>
    <row r="6" spans="1:19" x14ac:dyDescent="0.3">
      <c r="A6" s="68" t="s">
        <v>502</v>
      </c>
      <c r="B6" s="69" t="s">
        <v>516</v>
      </c>
      <c r="C6" s="70" t="s">
        <v>517</v>
      </c>
      <c r="D6" s="69" t="s">
        <v>518</v>
      </c>
      <c r="E6" s="71" t="s">
        <v>37</v>
      </c>
      <c r="F6" s="71" t="s">
        <v>515</v>
      </c>
      <c r="G6" s="139">
        <v>3</v>
      </c>
      <c r="H6" s="59">
        <v>5011423191508</v>
      </c>
      <c r="I6" s="60"/>
      <c r="J6" s="61"/>
      <c r="K6" s="61"/>
      <c r="L6" s="61"/>
      <c r="M6" s="61"/>
      <c r="N6" s="61"/>
      <c r="O6" s="61"/>
      <c r="P6" s="62">
        <v>1</v>
      </c>
      <c r="Q6" s="63">
        <v>0</v>
      </c>
      <c r="R6" s="143">
        <f>VLOOKUP(B6,'Vaste korting'!$C$39:$G$57,5,FALSE)</f>
        <v>0</v>
      </c>
      <c r="S6" s="64">
        <f t="shared" si="0"/>
        <v>0</v>
      </c>
    </row>
    <row r="7" spans="1:19" x14ac:dyDescent="0.3">
      <c r="A7" s="68" t="s">
        <v>502</v>
      </c>
      <c r="B7" s="69" t="s">
        <v>519</v>
      </c>
      <c r="C7" s="70" t="s">
        <v>520</v>
      </c>
      <c r="D7" s="69" t="s">
        <v>521</v>
      </c>
      <c r="E7" s="71" t="s">
        <v>37</v>
      </c>
      <c r="F7" s="71" t="s">
        <v>515</v>
      </c>
      <c r="G7" s="139">
        <v>2</v>
      </c>
      <c r="H7" s="59">
        <v>8710401660001</v>
      </c>
      <c r="I7" s="60"/>
      <c r="J7" s="61"/>
      <c r="K7" s="61"/>
      <c r="L7" s="61"/>
      <c r="M7" s="61"/>
      <c r="N7" s="61"/>
      <c r="O7" s="61"/>
      <c r="P7" s="62">
        <v>1</v>
      </c>
      <c r="Q7" s="63">
        <v>0</v>
      </c>
      <c r="R7" s="143">
        <f>VLOOKUP(B7,'Vaste korting'!$C$39:$G$57,5,FALSE)</f>
        <v>0</v>
      </c>
      <c r="S7" s="64">
        <f t="shared" si="0"/>
        <v>0</v>
      </c>
    </row>
    <row r="8" spans="1:19" x14ac:dyDescent="0.3">
      <c r="A8" s="68" t="s">
        <v>502</v>
      </c>
      <c r="B8" s="69" t="s">
        <v>519</v>
      </c>
      <c r="C8" s="70" t="s">
        <v>522</v>
      </c>
      <c r="D8" s="69" t="s">
        <v>521</v>
      </c>
      <c r="E8" s="71" t="s">
        <v>37</v>
      </c>
      <c r="F8" s="71" t="s">
        <v>515</v>
      </c>
      <c r="G8" s="139">
        <v>1</v>
      </c>
      <c r="H8" s="59">
        <v>8710401653218</v>
      </c>
      <c r="I8" s="60"/>
      <c r="J8" s="61"/>
      <c r="K8" s="61"/>
      <c r="L8" s="61"/>
      <c r="M8" s="61"/>
      <c r="N8" s="61"/>
      <c r="O8" s="61"/>
      <c r="P8" s="62">
        <v>1</v>
      </c>
      <c r="Q8" s="63">
        <v>0</v>
      </c>
      <c r="R8" s="143">
        <f>VLOOKUP(B8,'Vaste korting'!$C$39:$G$57,5,FALSE)</f>
        <v>0</v>
      </c>
      <c r="S8" s="64">
        <f t="shared" si="0"/>
        <v>0</v>
      </c>
    </row>
    <row r="9" spans="1:19" x14ac:dyDescent="0.3">
      <c r="A9" s="68" t="s">
        <v>502</v>
      </c>
      <c r="B9" s="69" t="s">
        <v>523</v>
      </c>
      <c r="C9" s="70" t="s">
        <v>524</v>
      </c>
      <c r="D9" s="69" t="s">
        <v>525</v>
      </c>
      <c r="E9" s="71" t="s">
        <v>37</v>
      </c>
      <c r="F9" s="71" t="s">
        <v>515</v>
      </c>
      <c r="G9" s="139">
        <v>1</v>
      </c>
      <c r="H9" s="59">
        <v>2900001096966</v>
      </c>
      <c r="I9" s="60"/>
      <c r="J9" s="61"/>
      <c r="K9" s="61"/>
      <c r="L9" s="61"/>
      <c r="M9" s="61"/>
      <c r="N9" s="61"/>
      <c r="O9" s="61"/>
      <c r="P9" s="62">
        <v>1</v>
      </c>
      <c r="Q9" s="63">
        <v>0</v>
      </c>
      <c r="R9" s="143">
        <f>VLOOKUP(B9,'Vaste korting'!$C$39:$G$57,5,FALSE)</f>
        <v>0</v>
      </c>
      <c r="S9" s="64">
        <f t="shared" si="0"/>
        <v>0</v>
      </c>
    </row>
    <row r="10" spans="1:19" x14ac:dyDescent="0.3">
      <c r="A10" s="68" t="s">
        <v>502</v>
      </c>
      <c r="B10" s="69" t="s">
        <v>526</v>
      </c>
      <c r="C10" s="70" t="s">
        <v>527</v>
      </c>
      <c r="D10" s="69" t="s">
        <v>528</v>
      </c>
      <c r="E10" s="71" t="s">
        <v>514</v>
      </c>
      <c r="F10" s="71" t="s">
        <v>515</v>
      </c>
      <c r="G10" s="139">
        <v>4</v>
      </c>
      <c r="H10" s="59">
        <v>857817000828</v>
      </c>
      <c r="I10" s="60"/>
      <c r="J10" s="61"/>
      <c r="K10" s="61"/>
      <c r="L10" s="61"/>
      <c r="M10" s="61"/>
      <c r="N10" s="61"/>
      <c r="O10" s="61"/>
      <c r="P10" s="62">
        <v>1</v>
      </c>
      <c r="Q10" s="63">
        <v>0</v>
      </c>
      <c r="R10" s="143">
        <f>VLOOKUP(B10,'Vaste korting'!$C$39:$G$57,5,FALSE)</f>
        <v>0</v>
      </c>
      <c r="S10" s="64">
        <f t="shared" si="0"/>
        <v>0</v>
      </c>
    </row>
    <row r="11" spans="1:19" x14ac:dyDescent="0.3">
      <c r="A11" s="68" t="s">
        <v>502</v>
      </c>
      <c r="B11" s="69" t="s">
        <v>529</v>
      </c>
      <c r="C11" s="70" t="s">
        <v>530</v>
      </c>
      <c r="D11" s="69" t="s">
        <v>531</v>
      </c>
      <c r="E11" s="71" t="s">
        <v>258</v>
      </c>
      <c r="F11" s="71" t="s">
        <v>38</v>
      </c>
      <c r="G11" s="139">
        <v>36</v>
      </c>
      <c r="H11" s="59">
        <v>8710401180103</v>
      </c>
      <c r="I11" s="60"/>
      <c r="J11" s="61"/>
      <c r="K11" s="61"/>
      <c r="L11" s="61"/>
      <c r="M11" s="61"/>
      <c r="N11" s="61"/>
      <c r="O11" s="61"/>
      <c r="P11" s="62">
        <v>1</v>
      </c>
      <c r="Q11" s="63">
        <v>0</v>
      </c>
      <c r="R11" s="143">
        <f>VLOOKUP(B11,'Vaste korting'!$C$39:$G$57,5,FALSE)</f>
        <v>0</v>
      </c>
      <c r="S11" s="64">
        <f t="shared" si="0"/>
        <v>0</v>
      </c>
    </row>
    <row r="12" spans="1:19" x14ac:dyDescent="0.3">
      <c r="A12" s="68" t="s">
        <v>502</v>
      </c>
      <c r="B12" s="69" t="s">
        <v>532</v>
      </c>
      <c r="C12" s="70" t="s">
        <v>533</v>
      </c>
      <c r="D12" s="69" t="s">
        <v>534</v>
      </c>
      <c r="E12" s="71" t="s">
        <v>178</v>
      </c>
      <c r="F12" s="71" t="s">
        <v>187</v>
      </c>
      <c r="G12" s="139">
        <v>26</v>
      </c>
      <c r="H12" s="59">
        <v>8410031964059</v>
      </c>
      <c r="I12" s="60"/>
      <c r="J12" s="61"/>
      <c r="K12" s="61"/>
      <c r="L12" s="61"/>
      <c r="M12" s="61"/>
      <c r="N12" s="61"/>
      <c r="O12" s="61"/>
      <c r="P12" s="62">
        <v>1</v>
      </c>
      <c r="Q12" s="63">
        <v>0</v>
      </c>
      <c r="R12" s="143">
        <f>VLOOKUP(B12,'Vaste korting'!$C$39:$G$57,5,FALSE)</f>
        <v>0</v>
      </c>
      <c r="S12" s="64">
        <f t="shared" si="0"/>
        <v>0</v>
      </c>
    </row>
    <row r="13" spans="1:19" x14ac:dyDescent="0.3">
      <c r="A13" s="68" t="s">
        <v>502</v>
      </c>
      <c r="B13" s="69" t="s">
        <v>535</v>
      </c>
      <c r="C13" s="70" t="s">
        <v>536</v>
      </c>
      <c r="D13" s="69" t="s">
        <v>537</v>
      </c>
      <c r="E13" s="71" t="s">
        <v>37</v>
      </c>
      <c r="F13" s="71" t="s">
        <v>515</v>
      </c>
      <c r="G13" s="139">
        <v>4</v>
      </c>
      <c r="H13" s="59">
        <v>8711369211489</v>
      </c>
      <c r="I13" s="60"/>
      <c r="J13" s="61"/>
      <c r="K13" s="61"/>
      <c r="L13" s="61"/>
      <c r="M13" s="61"/>
      <c r="N13" s="61"/>
      <c r="O13" s="61"/>
      <c r="P13" s="62">
        <v>1</v>
      </c>
      <c r="Q13" s="63">
        <v>0</v>
      </c>
      <c r="R13" s="143">
        <f>VLOOKUP(B13,'Vaste korting'!$C$39:$G$57,5,FALSE)</f>
        <v>0</v>
      </c>
      <c r="S13" s="64">
        <f t="shared" si="0"/>
        <v>0</v>
      </c>
    </row>
    <row r="14" spans="1:19" x14ac:dyDescent="0.3">
      <c r="A14" s="68" t="s">
        <v>502</v>
      </c>
      <c r="B14" s="69" t="s">
        <v>535</v>
      </c>
      <c r="C14" s="70" t="s">
        <v>538</v>
      </c>
      <c r="D14" s="69" t="s">
        <v>539</v>
      </c>
      <c r="E14" s="71" t="s">
        <v>37</v>
      </c>
      <c r="F14" s="71" t="s">
        <v>515</v>
      </c>
      <c r="G14" s="139">
        <v>1</v>
      </c>
      <c r="H14" s="59">
        <v>8004399331143</v>
      </c>
      <c r="I14" s="60"/>
      <c r="J14" s="61"/>
      <c r="K14" s="61"/>
      <c r="L14" s="61"/>
      <c r="M14" s="61"/>
      <c r="N14" s="61"/>
      <c r="O14" s="61"/>
      <c r="P14" s="62">
        <v>1</v>
      </c>
      <c r="Q14" s="63">
        <v>0</v>
      </c>
      <c r="R14" s="143">
        <f>VLOOKUP(B14,'Vaste korting'!$C$39:$G$57,5,FALSE)</f>
        <v>0</v>
      </c>
      <c r="S14" s="64">
        <f t="shared" si="0"/>
        <v>0</v>
      </c>
    </row>
    <row r="15" spans="1:19" x14ac:dyDescent="0.3">
      <c r="A15" s="68" t="s">
        <v>502</v>
      </c>
      <c r="B15" s="69" t="s">
        <v>540</v>
      </c>
      <c r="C15" s="70" t="s">
        <v>541</v>
      </c>
      <c r="D15" s="69" t="s">
        <v>542</v>
      </c>
      <c r="E15" s="71" t="s">
        <v>514</v>
      </c>
      <c r="F15" s="71" t="s">
        <v>515</v>
      </c>
      <c r="G15" s="139">
        <v>41</v>
      </c>
      <c r="H15" s="59">
        <v>8710401665662</v>
      </c>
      <c r="I15" s="60"/>
      <c r="J15" s="61"/>
      <c r="K15" s="61"/>
      <c r="L15" s="61"/>
      <c r="M15" s="61"/>
      <c r="N15" s="61"/>
      <c r="O15" s="61"/>
      <c r="P15" s="62">
        <v>1</v>
      </c>
      <c r="Q15" s="63">
        <v>0</v>
      </c>
      <c r="R15" s="143">
        <f>VLOOKUP(B15,'Vaste korting'!$C$39:$G$57,5,FALSE)</f>
        <v>0</v>
      </c>
      <c r="S15" s="64">
        <f t="shared" si="0"/>
        <v>0</v>
      </c>
    </row>
    <row r="16" spans="1:19" x14ac:dyDescent="0.3">
      <c r="A16" s="68" t="s">
        <v>502</v>
      </c>
      <c r="B16" s="69" t="s">
        <v>540</v>
      </c>
      <c r="C16" s="70" t="s">
        <v>543</v>
      </c>
      <c r="D16" s="69" t="s">
        <v>544</v>
      </c>
      <c r="E16" s="71" t="s">
        <v>514</v>
      </c>
      <c r="F16" s="71" t="s">
        <v>515</v>
      </c>
      <c r="G16" s="139">
        <v>12</v>
      </c>
      <c r="H16" s="59">
        <v>8717522225973</v>
      </c>
      <c r="I16" s="60"/>
      <c r="J16" s="61"/>
      <c r="K16" s="61"/>
      <c r="L16" s="61"/>
      <c r="M16" s="61"/>
      <c r="N16" s="61"/>
      <c r="O16" s="61"/>
      <c r="P16" s="62">
        <v>1</v>
      </c>
      <c r="Q16" s="63">
        <v>0</v>
      </c>
      <c r="R16" s="143">
        <f>VLOOKUP(B16,'Vaste korting'!$C$39:$G$57,5,FALSE)</f>
        <v>0</v>
      </c>
      <c r="S16" s="64">
        <f t="shared" si="0"/>
        <v>0</v>
      </c>
    </row>
    <row r="17" spans="1:19" x14ac:dyDescent="0.3">
      <c r="A17" s="68" t="s">
        <v>502</v>
      </c>
      <c r="B17" s="69" t="s">
        <v>545</v>
      </c>
      <c r="C17" s="70" t="s">
        <v>546</v>
      </c>
      <c r="D17" s="69" t="s">
        <v>547</v>
      </c>
      <c r="E17" s="71" t="s">
        <v>258</v>
      </c>
      <c r="F17" s="71" t="s">
        <v>548</v>
      </c>
      <c r="G17" s="139">
        <v>243</v>
      </c>
      <c r="H17" s="59">
        <v>8710401224241</v>
      </c>
      <c r="I17" s="60"/>
      <c r="J17" s="61"/>
      <c r="K17" s="61"/>
      <c r="L17" s="61"/>
      <c r="M17" s="61"/>
      <c r="N17" s="61"/>
      <c r="O17" s="61"/>
      <c r="P17" s="62">
        <v>1</v>
      </c>
      <c r="Q17" s="63">
        <v>0</v>
      </c>
      <c r="R17" s="143">
        <f>VLOOKUP(B17,'Vaste korting'!$C$39:$G$57,5,FALSE)</f>
        <v>0</v>
      </c>
      <c r="S17" s="64">
        <f t="shared" si="0"/>
        <v>0</v>
      </c>
    </row>
    <row r="18" spans="1:19" x14ac:dyDescent="0.3">
      <c r="A18" s="68" t="s">
        <v>502</v>
      </c>
      <c r="B18" s="69" t="s">
        <v>549</v>
      </c>
      <c r="C18" s="70" t="s">
        <v>550</v>
      </c>
      <c r="D18" s="69" t="s">
        <v>551</v>
      </c>
      <c r="E18" s="71" t="s">
        <v>37</v>
      </c>
      <c r="F18" s="71" t="s">
        <v>307</v>
      </c>
      <c r="G18" s="139">
        <v>61</v>
      </c>
      <c r="H18" s="59">
        <v>5703538463389</v>
      </c>
      <c r="I18" s="60"/>
      <c r="J18" s="61"/>
      <c r="K18" s="61"/>
      <c r="L18" s="61"/>
      <c r="M18" s="61"/>
      <c r="N18" s="61"/>
      <c r="O18" s="61"/>
      <c r="P18" s="62">
        <v>1</v>
      </c>
      <c r="Q18" s="63">
        <v>0</v>
      </c>
      <c r="R18" s="143">
        <f>VLOOKUP(B18,'Vaste korting'!$C$39:$G$57,5,FALSE)</f>
        <v>0</v>
      </c>
      <c r="S18" s="64">
        <f t="shared" si="0"/>
        <v>0</v>
      </c>
    </row>
    <row r="19" spans="1:19" x14ac:dyDescent="0.3">
      <c r="A19" s="68" t="s">
        <v>502</v>
      </c>
      <c r="B19" s="69" t="s">
        <v>552</v>
      </c>
      <c r="C19" s="70" t="s">
        <v>553</v>
      </c>
      <c r="D19" s="69" t="s">
        <v>554</v>
      </c>
      <c r="E19" s="71" t="s">
        <v>514</v>
      </c>
      <c r="F19" s="71" t="s">
        <v>515</v>
      </c>
      <c r="G19" s="139">
        <v>35</v>
      </c>
      <c r="H19" s="59">
        <v>5400586618777</v>
      </c>
      <c r="I19" s="60"/>
      <c r="J19" s="61"/>
      <c r="K19" s="61"/>
      <c r="L19" s="61"/>
      <c r="M19" s="61"/>
      <c r="N19" s="61"/>
      <c r="O19" s="61"/>
      <c r="P19" s="62">
        <v>1</v>
      </c>
      <c r="Q19" s="63">
        <v>0</v>
      </c>
      <c r="R19" s="143">
        <f>VLOOKUP(B19,'Vaste korting'!$C$39:$G$57,5,FALSE)</f>
        <v>0</v>
      </c>
      <c r="S19" s="64">
        <f t="shared" si="0"/>
        <v>0</v>
      </c>
    </row>
    <row r="20" spans="1:19" x14ac:dyDescent="0.3">
      <c r="A20" s="68" t="s">
        <v>502</v>
      </c>
      <c r="B20" s="69" t="s">
        <v>555</v>
      </c>
      <c r="C20" s="70" t="s">
        <v>556</v>
      </c>
      <c r="D20" s="69" t="s">
        <v>194</v>
      </c>
      <c r="E20" s="71" t="s">
        <v>178</v>
      </c>
      <c r="F20" s="71" t="s">
        <v>375</v>
      </c>
      <c r="G20" s="139">
        <v>127</v>
      </c>
      <c r="H20" s="59">
        <v>8711100644231</v>
      </c>
      <c r="I20" s="60"/>
      <c r="J20" s="61"/>
      <c r="K20" s="61"/>
      <c r="L20" s="61"/>
      <c r="M20" s="61"/>
      <c r="N20" s="61"/>
      <c r="O20" s="61"/>
      <c r="P20" s="62">
        <v>1</v>
      </c>
      <c r="Q20" s="63">
        <v>0</v>
      </c>
      <c r="R20" s="143">
        <f>VLOOKUP(B20,'Vaste korting'!$C$39:$G$57,5,FALSE)</f>
        <v>0</v>
      </c>
      <c r="S20" s="64">
        <f t="shared" si="0"/>
        <v>0</v>
      </c>
    </row>
    <row r="21" spans="1:19" x14ac:dyDescent="0.3">
      <c r="A21" s="68" t="s">
        <v>502</v>
      </c>
      <c r="B21" s="69" t="s">
        <v>555</v>
      </c>
      <c r="C21" s="70" t="s">
        <v>557</v>
      </c>
      <c r="D21" s="69" t="s">
        <v>271</v>
      </c>
      <c r="E21" s="71" t="s">
        <v>178</v>
      </c>
      <c r="F21" s="71" t="s">
        <v>558</v>
      </c>
      <c r="G21" s="139">
        <v>224</v>
      </c>
      <c r="H21" s="59">
        <v>8710401012701</v>
      </c>
      <c r="I21" s="60"/>
      <c r="J21" s="61"/>
      <c r="K21" s="61"/>
      <c r="L21" s="61"/>
      <c r="M21" s="61"/>
      <c r="N21" s="61"/>
      <c r="O21" s="61"/>
      <c r="P21" s="62">
        <v>1</v>
      </c>
      <c r="Q21" s="63">
        <v>0</v>
      </c>
      <c r="R21" s="143">
        <f>VLOOKUP(B21,'Vaste korting'!$C$39:$G$57,5,FALSE)</f>
        <v>0</v>
      </c>
      <c r="S21" s="64">
        <f t="shared" si="0"/>
        <v>0</v>
      </c>
    </row>
    <row r="22" spans="1:19" x14ac:dyDescent="0.3">
      <c r="A22" s="68" t="s">
        <v>502</v>
      </c>
      <c r="B22" s="69" t="s">
        <v>559</v>
      </c>
      <c r="C22" s="70" t="s">
        <v>560</v>
      </c>
      <c r="D22" s="69" t="s">
        <v>561</v>
      </c>
      <c r="E22" s="71" t="s">
        <v>258</v>
      </c>
      <c r="F22" s="71" t="s">
        <v>562</v>
      </c>
      <c r="G22" s="139">
        <v>108</v>
      </c>
      <c r="H22" s="59">
        <v>8710401558216</v>
      </c>
      <c r="I22" s="60"/>
      <c r="J22" s="61"/>
      <c r="K22" s="61"/>
      <c r="L22" s="61"/>
      <c r="M22" s="61"/>
      <c r="N22" s="61"/>
      <c r="O22" s="61"/>
      <c r="P22" s="62">
        <v>1</v>
      </c>
      <c r="Q22" s="63">
        <v>0</v>
      </c>
      <c r="R22" s="143">
        <f>VLOOKUP(B22,'Vaste korting'!$C$39:$G$57,5,FALSE)</f>
        <v>0</v>
      </c>
      <c r="S22" s="64">
        <f t="shared" si="0"/>
        <v>0</v>
      </c>
    </row>
    <row r="23" spans="1:19" x14ac:dyDescent="0.3">
      <c r="A23" s="68" t="s">
        <v>502</v>
      </c>
      <c r="B23" s="69" t="s">
        <v>559</v>
      </c>
      <c r="C23" s="70" t="s">
        <v>563</v>
      </c>
      <c r="D23" s="69" t="s">
        <v>561</v>
      </c>
      <c r="E23" s="71" t="s">
        <v>258</v>
      </c>
      <c r="F23" s="71" t="s">
        <v>564</v>
      </c>
      <c r="G23" s="139">
        <v>52</v>
      </c>
      <c r="H23" s="59">
        <v>8710401558209</v>
      </c>
      <c r="I23" s="60"/>
      <c r="J23" s="61"/>
      <c r="K23" s="61"/>
      <c r="L23" s="61"/>
      <c r="M23" s="61"/>
      <c r="N23" s="61"/>
      <c r="O23" s="61"/>
      <c r="P23" s="62">
        <v>1</v>
      </c>
      <c r="Q23" s="63">
        <v>0</v>
      </c>
      <c r="R23" s="143">
        <f>VLOOKUP(B23,'Vaste korting'!$C$39:$G$57,5,FALSE)</f>
        <v>0</v>
      </c>
      <c r="S23" s="64">
        <f t="shared" si="0"/>
        <v>0</v>
      </c>
    </row>
    <row r="24" spans="1:19" x14ac:dyDescent="0.3">
      <c r="A24" s="68" t="s">
        <v>502</v>
      </c>
      <c r="B24" s="69" t="s">
        <v>559</v>
      </c>
      <c r="C24" s="70" t="s">
        <v>565</v>
      </c>
      <c r="D24" s="69" t="s">
        <v>566</v>
      </c>
      <c r="E24" s="71" t="s">
        <v>567</v>
      </c>
      <c r="F24" s="71" t="s">
        <v>515</v>
      </c>
      <c r="G24" s="139">
        <v>13</v>
      </c>
      <c r="H24" s="59">
        <v>8710499059015</v>
      </c>
      <c r="I24" s="60"/>
      <c r="J24" s="61"/>
      <c r="K24" s="61"/>
      <c r="L24" s="61"/>
      <c r="M24" s="61"/>
      <c r="N24" s="61"/>
      <c r="O24" s="61"/>
      <c r="P24" s="62">
        <v>1</v>
      </c>
      <c r="Q24" s="63">
        <v>0</v>
      </c>
      <c r="R24" s="143">
        <f>VLOOKUP(B24,'Vaste korting'!$C$39:$G$57,5,FALSE)</f>
        <v>0</v>
      </c>
      <c r="S24" s="64">
        <f t="shared" si="0"/>
        <v>0</v>
      </c>
    </row>
    <row r="25" spans="1:19" x14ac:dyDescent="0.3">
      <c r="A25" s="68" t="s">
        <v>502</v>
      </c>
      <c r="B25" s="69" t="s">
        <v>559</v>
      </c>
      <c r="C25" s="70" t="s">
        <v>568</v>
      </c>
      <c r="D25" s="69" t="s">
        <v>566</v>
      </c>
      <c r="E25" s="71" t="s">
        <v>569</v>
      </c>
      <c r="F25" s="71" t="s">
        <v>515</v>
      </c>
      <c r="G25" s="139">
        <v>14</v>
      </c>
      <c r="H25" s="59">
        <v>3133200063234</v>
      </c>
      <c r="I25" s="60"/>
      <c r="J25" s="61"/>
      <c r="K25" s="61"/>
      <c r="L25" s="61"/>
      <c r="M25" s="61"/>
      <c r="N25" s="61"/>
      <c r="O25" s="61"/>
      <c r="P25" s="62">
        <v>1</v>
      </c>
      <c r="Q25" s="63">
        <v>0</v>
      </c>
      <c r="R25" s="143">
        <f>VLOOKUP(B25,'Vaste korting'!$C$39:$G$57,5,FALSE)</f>
        <v>0</v>
      </c>
      <c r="S25" s="64">
        <f t="shared" si="0"/>
        <v>0</v>
      </c>
    </row>
    <row r="26" spans="1:19" x14ac:dyDescent="0.3">
      <c r="A26" s="68" t="s">
        <v>502</v>
      </c>
      <c r="B26" s="69" t="s">
        <v>570</v>
      </c>
      <c r="C26" s="70" t="s">
        <v>571</v>
      </c>
      <c r="D26" s="69" t="s">
        <v>547</v>
      </c>
      <c r="E26" s="71" t="s">
        <v>217</v>
      </c>
      <c r="F26" s="71" t="s">
        <v>307</v>
      </c>
      <c r="G26" s="139">
        <v>1893</v>
      </c>
      <c r="H26" s="59">
        <v>8710401658978</v>
      </c>
      <c r="I26" s="60"/>
      <c r="J26" s="61"/>
      <c r="K26" s="61"/>
      <c r="L26" s="61"/>
      <c r="M26" s="61"/>
      <c r="N26" s="61"/>
      <c r="O26" s="61"/>
      <c r="P26" s="62">
        <v>1</v>
      </c>
      <c r="Q26" s="63">
        <v>0</v>
      </c>
      <c r="R26" s="143">
        <f>VLOOKUP(B26,'Vaste korting'!$C$39:$G$57,5,FALSE)</f>
        <v>0</v>
      </c>
      <c r="S26" s="64">
        <f t="shared" si="0"/>
        <v>0</v>
      </c>
    </row>
    <row r="27" spans="1:19" x14ac:dyDescent="0.3">
      <c r="A27" s="68" t="s">
        <v>502</v>
      </c>
      <c r="B27" s="69" t="s">
        <v>570</v>
      </c>
      <c r="C27" s="70" t="s">
        <v>572</v>
      </c>
      <c r="D27" s="69" t="s">
        <v>164</v>
      </c>
      <c r="E27" s="71" t="s">
        <v>573</v>
      </c>
      <c r="F27" s="71" t="s">
        <v>307</v>
      </c>
      <c r="G27" s="139">
        <v>44</v>
      </c>
      <c r="H27" s="59">
        <v>8711000670200</v>
      </c>
      <c r="I27" s="60"/>
      <c r="J27" s="61"/>
      <c r="K27" s="61"/>
      <c r="L27" s="61"/>
      <c r="M27" s="61"/>
      <c r="N27" s="61"/>
      <c r="O27" s="61"/>
      <c r="P27" s="62">
        <v>1</v>
      </c>
      <c r="Q27" s="63">
        <v>0</v>
      </c>
      <c r="R27" s="143">
        <f>VLOOKUP(B27,'Vaste korting'!$C$39:$G$57,5,FALSE)</f>
        <v>0</v>
      </c>
      <c r="S27" s="64">
        <f t="shared" si="0"/>
        <v>0</v>
      </c>
    </row>
    <row r="28" spans="1:19" x14ac:dyDescent="0.3">
      <c r="A28" s="68" t="s">
        <v>502</v>
      </c>
      <c r="B28" s="69" t="s">
        <v>570</v>
      </c>
      <c r="C28" s="70" t="s">
        <v>574</v>
      </c>
      <c r="D28" s="69" t="s">
        <v>547</v>
      </c>
      <c r="E28" s="71" t="s">
        <v>575</v>
      </c>
      <c r="F28" s="71" t="s">
        <v>576</v>
      </c>
      <c r="G28" s="139">
        <v>384</v>
      </c>
      <c r="H28" s="59">
        <v>8710401531646</v>
      </c>
      <c r="I28" s="60"/>
      <c r="J28" s="61"/>
      <c r="K28" s="61"/>
      <c r="L28" s="61"/>
      <c r="M28" s="61"/>
      <c r="N28" s="61"/>
      <c r="O28" s="61"/>
      <c r="P28" s="62">
        <v>1</v>
      </c>
      <c r="Q28" s="63">
        <v>0</v>
      </c>
      <c r="R28" s="143">
        <f>VLOOKUP(B28,'Vaste korting'!$C$39:$G$57,5,FALSE)</f>
        <v>0</v>
      </c>
      <c r="S28" s="64">
        <f t="shared" si="0"/>
        <v>0</v>
      </c>
    </row>
    <row r="29" spans="1:19" x14ac:dyDescent="0.3">
      <c r="A29" s="68" t="s">
        <v>502</v>
      </c>
      <c r="B29" s="69" t="s">
        <v>570</v>
      </c>
      <c r="C29" s="70" t="s">
        <v>577</v>
      </c>
      <c r="D29" s="69" t="s">
        <v>547</v>
      </c>
      <c r="E29" s="71" t="s">
        <v>217</v>
      </c>
      <c r="F29" s="71" t="s">
        <v>300</v>
      </c>
      <c r="G29" s="139">
        <v>218</v>
      </c>
      <c r="H29" s="59">
        <v>8710401657490</v>
      </c>
      <c r="I29" s="60"/>
      <c r="J29" s="61"/>
      <c r="K29" s="61"/>
      <c r="L29" s="61"/>
      <c r="M29" s="61"/>
      <c r="N29" s="61"/>
      <c r="O29" s="61"/>
      <c r="P29" s="62">
        <v>1</v>
      </c>
      <c r="Q29" s="63">
        <v>0</v>
      </c>
      <c r="R29" s="143">
        <f>VLOOKUP(B29,'Vaste korting'!$C$39:$G$57,5,FALSE)</f>
        <v>0</v>
      </c>
      <c r="S29" s="64">
        <f t="shared" si="0"/>
        <v>0</v>
      </c>
    </row>
    <row r="30" spans="1:19" x14ac:dyDescent="0.3">
      <c r="A30" s="68" t="s">
        <v>502</v>
      </c>
      <c r="B30" s="69" t="s">
        <v>570</v>
      </c>
      <c r="C30" s="70" t="s">
        <v>578</v>
      </c>
      <c r="D30" s="69" t="s">
        <v>547</v>
      </c>
      <c r="E30" s="71" t="s">
        <v>37</v>
      </c>
      <c r="F30" s="71" t="s">
        <v>579</v>
      </c>
      <c r="G30" s="139">
        <v>397</v>
      </c>
      <c r="H30" s="59">
        <v>8710401564712</v>
      </c>
      <c r="I30" s="60"/>
      <c r="J30" s="61"/>
      <c r="K30" s="61"/>
      <c r="L30" s="61"/>
      <c r="M30" s="61"/>
      <c r="N30" s="61"/>
      <c r="O30" s="61"/>
      <c r="P30" s="62">
        <v>1</v>
      </c>
      <c r="Q30" s="63">
        <v>0</v>
      </c>
      <c r="R30" s="143">
        <f>VLOOKUP(B30,'Vaste korting'!$C$39:$G$57,5,FALSE)</f>
        <v>0</v>
      </c>
      <c r="S30" s="64">
        <f t="shared" si="0"/>
        <v>0</v>
      </c>
    </row>
    <row r="31" spans="1:19" x14ac:dyDescent="0.3">
      <c r="A31" s="68" t="s">
        <v>502</v>
      </c>
      <c r="B31" s="69" t="s">
        <v>570</v>
      </c>
      <c r="C31" s="70" t="s">
        <v>580</v>
      </c>
      <c r="D31" s="69" t="s">
        <v>547</v>
      </c>
      <c r="E31" s="71" t="s">
        <v>37</v>
      </c>
      <c r="F31" s="71" t="s">
        <v>307</v>
      </c>
      <c r="G31" s="139">
        <v>200</v>
      </c>
      <c r="H31" s="59">
        <v>8710401609239</v>
      </c>
      <c r="I31" s="60"/>
      <c r="J31" s="61"/>
      <c r="K31" s="61"/>
      <c r="L31" s="61"/>
      <c r="M31" s="61"/>
      <c r="N31" s="61"/>
      <c r="O31" s="61"/>
      <c r="P31" s="62">
        <v>1</v>
      </c>
      <c r="Q31" s="63">
        <v>0</v>
      </c>
      <c r="R31" s="143">
        <f>VLOOKUP(B31,'Vaste korting'!$C$39:$G$57,5,FALSE)</f>
        <v>0</v>
      </c>
      <c r="S31" s="64">
        <f t="shared" si="0"/>
        <v>0</v>
      </c>
    </row>
    <row r="32" spans="1:19" x14ac:dyDescent="0.3">
      <c r="A32" s="68" t="s">
        <v>502</v>
      </c>
      <c r="B32" s="69" t="s">
        <v>570</v>
      </c>
      <c r="C32" s="70" t="s">
        <v>581</v>
      </c>
      <c r="D32" s="69" t="s">
        <v>547</v>
      </c>
      <c r="E32" s="71" t="s">
        <v>37</v>
      </c>
      <c r="F32" s="71" t="s">
        <v>579</v>
      </c>
      <c r="G32" s="139">
        <v>255</v>
      </c>
      <c r="H32" s="59">
        <v>8710401564736</v>
      </c>
      <c r="I32" s="60"/>
      <c r="J32" s="61"/>
      <c r="K32" s="61"/>
      <c r="L32" s="61"/>
      <c r="M32" s="61"/>
      <c r="N32" s="61"/>
      <c r="O32" s="61"/>
      <c r="P32" s="62">
        <v>1</v>
      </c>
      <c r="Q32" s="63">
        <v>0</v>
      </c>
      <c r="R32" s="143">
        <f>VLOOKUP(B32,'Vaste korting'!$C$39:$G$57,5,FALSE)</f>
        <v>0</v>
      </c>
      <c r="S32" s="64">
        <f t="shared" si="0"/>
        <v>0</v>
      </c>
    </row>
    <row r="33" spans="1:19" x14ac:dyDescent="0.3">
      <c r="A33" s="68" t="s">
        <v>502</v>
      </c>
      <c r="B33" s="69" t="s">
        <v>570</v>
      </c>
      <c r="C33" s="70" t="s">
        <v>582</v>
      </c>
      <c r="D33" s="69" t="s">
        <v>547</v>
      </c>
      <c r="E33" s="71" t="s">
        <v>575</v>
      </c>
      <c r="F33" s="71" t="s">
        <v>576</v>
      </c>
      <c r="G33" s="139">
        <v>195</v>
      </c>
      <c r="H33" s="59">
        <v>8710401531660</v>
      </c>
      <c r="I33" s="60"/>
      <c r="J33" s="61"/>
      <c r="K33" s="61"/>
      <c r="L33" s="61"/>
      <c r="M33" s="61"/>
      <c r="N33" s="61"/>
      <c r="O33" s="61"/>
      <c r="P33" s="62">
        <v>1</v>
      </c>
      <c r="Q33" s="63">
        <v>0</v>
      </c>
      <c r="R33" s="143">
        <f>VLOOKUP(B33,'Vaste korting'!$C$39:$G$57,5,FALSE)</f>
        <v>0</v>
      </c>
      <c r="S33" s="64">
        <f t="shared" si="0"/>
        <v>0</v>
      </c>
    </row>
    <row r="34" spans="1:19" x14ac:dyDescent="0.3">
      <c r="A34" s="68" t="s">
        <v>502</v>
      </c>
      <c r="B34" s="69" t="s">
        <v>570</v>
      </c>
      <c r="C34" s="70" t="s">
        <v>583</v>
      </c>
      <c r="D34" s="69" t="s">
        <v>547</v>
      </c>
      <c r="E34" s="71" t="s">
        <v>37</v>
      </c>
      <c r="F34" s="71" t="s">
        <v>584</v>
      </c>
      <c r="G34" s="139">
        <v>24</v>
      </c>
      <c r="H34" s="59">
        <v>8710401495047</v>
      </c>
      <c r="I34" s="60"/>
      <c r="J34" s="61"/>
      <c r="K34" s="61"/>
      <c r="L34" s="61"/>
      <c r="M34" s="61"/>
      <c r="N34" s="61"/>
      <c r="O34" s="61"/>
      <c r="P34" s="62">
        <v>1</v>
      </c>
      <c r="Q34" s="63">
        <v>0</v>
      </c>
      <c r="R34" s="143">
        <f>VLOOKUP(B34,'Vaste korting'!$C$39:$G$57,5,FALSE)</f>
        <v>0</v>
      </c>
      <c r="S34" s="64">
        <f t="shared" si="0"/>
        <v>0</v>
      </c>
    </row>
    <row r="35" spans="1:19" x14ac:dyDescent="0.3">
      <c r="A35" s="68" t="s">
        <v>502</v>
      </c>
      <c r="B35" s="69" t="s">
        <v>570</v>
      </c>
      <c r="C35" s="70" t="s">
        <v>585</v>
      </c>
      <c r="D35" s="69" t="s">
        <v>164</v>
      </c>
      <c r="E35" s="71" t="s">
        <v>217</v>
      </c>
      <c r="F35" s="71" t="s">
        <v>307</v>
      </c>
      <c r="G35" s="139">
        <v>121</v>
      </c>
      <c r="H35" s="59">
        <v>8711000670262</v>
      </c>
      <c r="I35" s="60"/>
      <c r="J35" s="61"/>
      <c r="K35" s="61"/>
      <c r="L35" s="61"/>
      <c r="M35" s="61"/>
      <c r="N35" s="61"/>
      <c r="O35" s="61"/>
      <c r="P35" s="62">
        <v>1</v>
      </c>
      <c r="Q35" s="63">
        <v>0</v>
      </c>
      <c r="R35" s="143">
        <f>VLOOKUP(B35,'Vaste korting'!$C$39:$G$57,5,FALSE)</f>
        <v>0</v>
      </c>
      <c r="S35" s="64">
        <f t="shared" si="0"/>
        <v>0</v>
      </c>
    </row>
    <row r="36" spans="1:19" x14ac:dyDescent="0.3">
      <c r="A36" s="68" t="s">
        <v>502</v>
      </c>
      <c r="B36" s="69" t="s">
        <v>570</v>
      </c>
      <c r="C36" s="70" t="s">
        <v>586</v>
      </c>
      <c r="D36" s="69" t="s">
        <v>547</v>
      </c>
      <c r="E36" s="71" t="s">
        <v>37</v>
      </c>
      <c r="F36" s="71" t="s">
        <v>179</v>
      </c>
      <c r="G36" s="139">
        <v>22</v>
      </c>
      <c r="H36" s="59">
        <v>8710401317486</v>
      </c>
      <c r="I36" s="60"/>
      <c r="J36" s="61"/>
      <c r="K36" s="61"/>
      <c r="L36" s="61"/>
      <c r="M36" s="61"/>
      <c r="N36" s="61"/>
      <c r="O36" s="61"/>
      <c r="P36" s="62">
        <v>1</v>
      </c>
      <c r="Q36" s="63">
        <v>0</v>
      </c>
      <c r="R36" s="143">
        <f>VLOOKUP(B36,'Vaste korting'!$C$39:$G$57,5,FALSE)</f>
        <v>0</v>
      </c>
      <c r="S36" s="64">
        <f t="shared" si="0"/>
        <v>0</v>
      </c>
    </row>
    <row r="37" spans="1:19" x14ac:dyDescent="0.3">
      <c r="A37" s="68" t="s">
        <v>502</v>
      </c>
      <c r="B37" s="69" t="s">
        <v>570</v>
      </c>
      <c r="C37" s="70" t="s">
        <v>587</v>
      </c>
      <c r="D37" s="69" t="s">
        <v>547</v>
      </c>
      <c r="E37" s="71" t="s">
        <v>217</v>
      </c>
      <c r="F37" s="71" t="s">
        <v>297</v>
      </c>
      <c r="G37" s="139">
        <v>87</v>
      </c>
      <c r="H37" s="59">
        <v>8710401653850</v>
      </c>
      <c r="I37" s="60"/>
      <c r="J37" s="61"/>
      <c r="K37" s="61"/>
      <c r="L37" s="61"/>
      <c r="M37" s="61"/>
      <c r="N37" s="61"/>
      <c r="O37" s="61"/>
      <c r="P37" s="62">
        <v>1</v>
      </c>
      <c r="Q37" s="63">
        <v>0</v>
      </c>
      <c r="R37" s="143">
        <f>VLOOKUP(B37,'Vaste korting'!$C$39:$G$57,5,FALSE)</f>
        <v>0</v>
      </c>
      <c r="S37" s="64">
        <f t="shared" si="0"/>
        <v>0</v>
      </c>
    </row>
    <row r="38" spans="1:19" x14ac:dyDescent="0.3">
      <c r="A38" s="68" t="s">
        <v>502</v>
      </c>
      <c r="B38" s="69" t="s">
        <v>570</v>
      </c>
      <c r="C38" s="70" t="s">
        <v>588</v>
      </c>
      <c r="D38" s="69" t="s">
        <v>547</v>
      </c>
      <c r="E38" s="71" t="s">
        <v>37</v>
      </c>
      <c r="F38" s="71" t="s">
        <v>589</v>
      </c>
      <c r="G38" s="139">
        <v>8</v>
      </c>
      <c r="H38" s="59">
        <v>8710401643738</v>
      </c>
      <c r="I38" s="60"/>
      <c r="J38" s="61"/>
      <c r="K38" s="61"/>
      <c r="L38" s="61"/>
      <c r="M38" s="61"/>
      <c r="N38" s="61"/>
      <c r="O38" s="61"/>
      <c r="P38" s="62">
        <v>1</v>
      </c>
      <c r="Q38" s="63">
        <v>0</v>
      </c>
      <c r="R38" s="143">
        <f>VLOOKUP(B38,'Vaste korting'!$C$39:$G$57,5,FALSE)</f>
        <v>0</v>
      </c>
      <c r="S38" s="64">
        <f t="shared" si="0"/>
        <v>0</v>
      </c>
    </row>
    <row r="39" spans="1:19" x14ac:dyDescent="0.3">
      <c r="A39" s="68" t="s">
        <v>502</v>
      </c>
      <c r="B39" s="69" t="s">
        <v>570</v>
      </c>
      <c r="C39" s="70" t="s">
        <v>590</v>
      </c>
      <c r="D39" s="69" t="s">
        <v>547</v>
      </c>
      <c r="E39" s="71" t="s">
        <v>37</v>
      </c>
      <c r="F39" s="71" t="s">
        <v>589</v>
      </c>
      <c r="G39" s="139">
        <v>6</v>
      </c>
      <c r="H39" s="59">
        <v>8710401636358</v>
      </c>
      <c r="I39" s="60"/>
      <c r="J39" s="61"/>
      <c r="K39" s="61"/>
      <c r="L39" s="61"/>
      <c r="M39" s="61"/>
      <c r="N39" s="61"/>
      <c r="O39" s="61"/>
      <c r="P39" s="62">
        <v>1</v>
      </c>
      <c r="Q39" s="63">
        <v>0</v>
      </c>
      <c r="R39" s="143">
        <f>VLOOKUP(B39,'Vaste korting'!$C$39:$G$57,5,FALSE)</f>
        <v>0</v>
      </c>
      <c r="S39" s="64">
        <f t="shared" si="0"/>
        <v>0</v>
      </c>
    </row>
    <row r="40" spans="1:19" x14ac:dyDescent="0.3">
      <c r="A40" s="68" t="s">
        <v>502</v>
      </c>
      <c r="B40" s="69" t="s">
        <v>570</v>
      </c>
      <c r="C40" s="70" t="s">
        <v>591</v>
      </c>
      <c r="D40" s="69" t="s">
        <v>547</v>
      </c>
      <c r="E40" s="71" t="s">
        <v>217</v>
      </c>
      <c r="F40" s="71" t="s">
        <v>592</v>
      </c>
      <c r="G40" s="139">
        <v>22</v>
      </c>
      <c r="H40" s="59">
        <v>8710401049165</v>
      </c>
      <c r="I40" s="60"/>
      <c r="J40" s="61"/>
      <c r="K40" s="61"/>
      <c r="L40" s="61"/>
      <c r="M40" s="61"/>
      <c r="N40" s="61"/>
      <c r="O40" s="61"/>
      <c r="P40" s="62">
        <v>1</v>
      </c>
      <c r="Q40" s="63">
        <v>0</v>
      </c>
      <c r="R40" s="143">
        <f>VLOOKUP(B40,'Vaste korting'!$C$39:$G$57,5,FALSE)</f>
        <v>0</v>
      </c>
      <c r="S40" s="64">
        <f t="shared" si="0"/>
        <v>0</v>
      </c>
    </row>
    <row r="41" spans="1:19" x14ac:dyDescent="0.3">
      <c r="A41" s="68" t="s">
        <v>502</v>
      </c>
      <c r="B41" s="69" t="s">
        <v>570</v>
      </c>
      <c r="C41" s="70" t="s">
        <v>593</v>
      </c>
      <c r="D41" s="69" t="s">
        <v>594</v>
      </c>
      <c r="E41" s="71" t="s">
        <v>33</v>
      </c>
      <c r="F41" s="71" t="s">
        <v>307</v>
      </c>
      <c r="G41" s="139">
        <v>90</v>
      </c>
      <c r="H41" s="59">
        <v>8710653066927</v>
      </c>
      <c r="I41" s="60"/>
      <c r="J41" s="61"/>
      <c r="K41" s="61"/>
      <c r="L41" s="61"/>
      <c r="M41" s="61"/>
      <c r="N41" s="61"/>
      <c r="O41" s="61"/>
      <c r="P41" s="62">
        <v>1</v>
      </c>
      <c r="Q41" s="63">
        <v>0</v>
      </c>
      <c r="R41" s="143">
        <f>VLOOKUP(B41,'Vaste korting'!$C$39:$G$57,5,FALSE)</f>
        <v>0</v>
      </c>
      <c r="S41" s="64">
        <f t="shared" si="0"/>
        <v>0</v>
      </c>
    </row>
    <row r="42" spans="1:19" x14ac:dyDescent="0.3">
      <c r="A42" s="68" t="s">
        <v>502</v>
      </c>
      <c r="B42" s="69" t="s">
        <v>570</v>
      </c>
      <c r="C42" s="70" t="s">
        <v>595</v>
      </c>
      <c r="D42" s="69" t="s">
        <v>547</v>
      </c>
      <c r="E42" s="71" t="s">
        <v>575</v>
      </c>
      <c r="F42" s="71" t="s">
        <v>510</v>
      </c>
      <c r="G42" s="139">
        <v>18</v>
      </c>
      <c r="H42" s="59">
        <v>8710401403295</v>
      </c>
      <c r="I42" s="60"/>
      <c r="J42" s="61"/>
      <c r="K42" s="61"/>
      <c r="L42" s="61"/>
      <c r="M42" s="61"/>
      <c r="N42" s="61"/>
      <c r="O42" s="61"/>
      <c r="P42" s="62">
        <v>1</v>
      </c>
      <c r="Q42" s="63">
        <v>0</v>
      </c>
      <c r="R42" s="143">
        <f>VLOOKUP(B42,'Vaste korting'!$C$39:$G$57,5,FALSE)</f>
        <v>0</v>
      </c>
      <c r="S42" s="64">
        <f t="shared" si="0"/>
        <v>0</v>
      </c>
    </row>
    <row r="43" spans="1:19" x14ac:dyDescent="0.3">
      <c r="A43" s="68" t="s">
        <v>502</v>
      </c>
      <c r="B43" s="69" t="s">
        <v>570</v>
      </c>
      <c r="C43" s="70" t="s">
        <v>596</v>
      </c>
      <c r="D43" s="69" t="s">
        <v>547</v>
      </c>
      <c r="E43" s="71" t="s">
        <v>258</v>
      </c>
      <c r="F43" s="71" t="s">
        <v>307</v>
      </c>
      <c r="G43" s="139">
        <v>76</v>
      </c>
      <c r="H43" s="59">
        <v>8710401613120</v>
      </c>
      <c r="I43" s="60"/>
      <c r="J43" s="61"/>
      <c r="K43" s="61"/>
      <c r="L43" s="61"/>
      <c r="M43" s="61"/>
      <c r="N43" s="61"/>
      <c r="O43" s="61"/>
      <c r="P43" s="62">
        <v>1</v>
      </c>
      <c r="Q43" s="63">
        <v>0</v>
      </c>
      <c r="R43" s="143">
        <f>VLOOKUP(B43,'Vaste korting'!$C$39:$G$57,5,FALSE)</f>
        <v>0</v>
      </c>
      <c r="S43" s="64">
        <f t="shared" si="0"/>
        <v>0</v>
      </c>
    </row>
    <row r="44" spans="1:19" x14ac:dyDescent="0.3">
      <c r="A44" s="68" t="s">
        <v>502</v>
      </c>
      <c r="B44" s="69" t="s">
        <v>570</v>
      </c>
      <c r="C44" s="70" t="s">
        <v>597</v>
      </c>
      <c r="D44" s="69" t="s">
        <v>547</v>
      </c>
      <c r="E44" s="71" t="s">
        <v>33</v>
      </c>
      <c r="F44" s="71" t="s">
        <v>218</v>
      </c>
      <c r="G44" s="139">
        <v>90</v>
      </c>
      <c r="H44" s="59">
        <v>8710401611171</v>
      </c>
      <c r="I44" s="60"/>
      <c r="J44" s="61"/>
      <c r="K44" s="61"/>
      <c r="L44" s="61"/>
      <c r="M44" s="61"/>
      <c r="N44" s="61"/>
      <c r="O44" s="61"/>
      <c r="P44" s="62">
        <v>1</v>
      </c>
      <c r="Q44" s="63">
        <v>0</v>
      </c>
      <c r="R44" s="143">
        <f>VLOOKUP(B44,'Vaste korting'!$C$39:$G$57,5,FALSE)</f>
        <v>0</v>
      </c>
      <c r="S44" s="64">
        <f t="shared" si="0"/>
        <v>0</v>
      </c>
    </row>
    <row r="45" spans="1:19" x14ac:dyDescent="0.3">
      <c r="A45" s="68" t="s">
        <v>502</v>
      </c>
      <c r="B45" s="69" t="s">
        <v>598</v>
      </c>
      <c r="C45" s="70" t="s">
        <v>599</v>
      </c>
      <c r="D45" s="69" t="s">
        <v>600</v>
      </c>
      <c r="E45" s="71" t="s">
        <v>37</v>
      </c>
      <c r="F45" s="71" t="s">
        <v>601</v>
      </c>
      <c r="G45" s="139">
        <v>16</v>
      </c>
      <c r="H45" s="59">
        <v>7615400765669</v>
      </c>
      <c r="I45" s="60"/>
      <c r="J45" s="61"/>
      <c r="K45" s="61"/>
      <c r="L45" s="61"/>
      <c r="M45" s="61"/>
      <c r="N45" s="61"/>
      <c r="O45" s="61"/>
      <c r="P45" s="62">
        <v>1</v>
      </c>
      <c r="Q45" s="63">
        <v>0</v>
      </c>
      <c r="R45" s="143">
        <f>VLOOKUP(B45,'Vaste korting'!$C$39:$G$57,5,FALSE)</f>
        <v>0</v>
      </c>
      <c r="S45" s="64">
        <f t="shared" si="0"/>
        <v>0</v>
      </c>
    </row>
    <row r="46" spans="1:19" x14ac:dyDescent="0.3">
      <c r="A46" s="68" t="s">
        <v>502</v>
      </c>
      <c r="B46" s="69" t="s">
        <v>598</v>
      </c>
      <c r="C46" s="70" t="s">
        <v>602</v>
      </c>
      <c r="D46" s="69" t="s">
        <v>603</v>
      </c>
      <c r="E46" s="71" t="s">
        <v>258</v>
      </c>
      <c r="F46" s="71" t="s">
        <v>604</v>
      </c>
      <c r="G46" s="139">
        <v>13</v>
      </c>
      <c r="H46" s="59">
        <v>8001841515533</v>
      </c>
      <c r="I46" s="60"/>
      <c r="J46" s="61"/>
      <c r="K46" s="61"/>
      <c r="L46" s="61"/>
      <c r="M46" s="61"/>
      <c r="N46" s="61"/>
      <c r="O46" s="61"/>
      <c r="P46" s="62">
        <v>1</v>
      </c>
      <c r="Q46" s="63">
        <v>0</v>
      </c>
      <c r="R46" s="143">
        <f>VLOOKUP(B46,'Vaste korting'!$C$39:$G$57,5,FALSE)</f>
        <v>0</v>
      </c>
      <c r="S46" s="64">
        <f t="shared" si="0"/>
        <v>0</v>
      </c>
    </row>
    <row r="47" spans="1:19" x14ac:dyDescent="0.3">
      <c r="A47" s="68" t="s">
        <v>502</v>
      </c>
      <c r="B47" s="69" t="s">
        <v>605</v>
      </c>
      <c r="C47" s="70" t="s">
        <v>606</v>
      </c>
      <c r="D47" s="69" t="s">
        <v>607</v>
      </c>
      <c r="E47" s="71" t="s">
        <v>37</v>
      </c>
      <c r="F47" s="71" t="s">
        <v>608</v>
      </c>
      <c r="G47" s="139">
        <v>143</v>
      </c>
      <c r="H47" s="59">
        <v>8710559506220</v>
      </c>
      <c r="I47" s="60"/>
      <c r="J47" s="61"/>
      <c r="K47" s="61"/>
      <c r="L47" s="61"/>
      <c r="M47" s="61"/>
      <c r="N47" s="61"/>
      <c r="O47" s="61"/>
      <c r="P47" s="62">
        <v>1</v>
      </c>
      <c r="Q47" s="63">
        <v>0</v>
      </c>
      <c r="R47" s="143">
        <f>VLOOKUP(B47,'Vaste korting'!$C$39:$G$57,5,FALSE)</f>
        <v>0</v>
      </c>
      <c r="S47" s="64">
        <f t="shared" si="0"/>
        <v>0</v>
      </c>
    </row>
    <row r="48" spans="1:19" x14ac:dyDescent="0.3">
      <c r="P48" s="7"/>
      <c r="Q48" s="7" t="s">
        <v>290</v>
      </c>
      <c r="R48" s="7"/>
      <c r="S48" s="50">
        <f>SUM(S3:S47)</f>
        <v>0</v>
      </c>
    </row>
  </sheetData>
  <mergeCells count="1">
    <mergeCell ref="A1:S1"/>
  </mergeCells>
  <conditionalFormatting sqref="J3:R47">
    <cfRule type="expression" dxfId="3" priority="4">
      <formula>#REF!&gt;0</formula>
    </cfRule>
  </conditionalFormatting>
  <conditionalFormatting sqref="S3:S47">
    <cfRule type="expression" dxfId="2" priority="3">
      <formula>#REF!&gt;0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FE027-B656-4513-83C3-6DE6BF873ACA}">
  <sheetPr>
    <tabColor theme="9" tint="0.39997558519241921"/>
  </sheetPr>
  <dimension ref="A1:S55"/>
  <sheetViews>
    <sheetView zoomScale="80" zoomScaleNormal="80" workbookViewId="0">
      <selection activeCell="A2" sqref="A2:S2"/>
    </sheetView>
  </sheetViews>
  <sheetFormatPr defaultColWidth="9.109375" defaultRowHeight="14.4" x14ac:dyDescent="0.3"/>
  <cols>
    <col min="1" max="1" width="15.44140625" bestFit="1" customWidth="1"/>
    <col min="2" max="2" width="29.88671875" bestFit="1" customWidth="1"/>
    <col min="3" max="3" width="41.109375" style="35" bestFit="1" customWidth="1"/>
    <col min="4" max="4" width="19" style="35" bestFit="1" customWidth="1"/>
    <col min="5" max="5" width="12" style="35" bestFit="1" customWidth="1"/>
    <col min="6" max="6" width="8.6640625" style="35" bestFit="1" customWidth="1"/>
    <col min="7" max="7" width="17.6640625" style="49" bestFit="1" customWidth="1"/>
    <col min="8" max="8" width="16.5546875" style="49" bestFit="1" customWidth="1"/>
    <col min="9" max="9" width="2.33203125" style="4" customWidth="1"/>
    <col min="10" max="11" width="27.5546875" style="4" customWidth="1"/>
    <col min="12" max="12" width="28.33203125" style="8" customWidth="1"/>
    <col min="13" max="13" width="15.5546875" style="8" bestFit="1" customWidth="1"/>
    <col min="14" max="14" width="15.109375" style="8" customWidth="1"/>
    <col min="15" max="15" width="15" style="8" customWidth="1"/>
    <col min="16" max="16" width="14.109375" style="8" customWidth="1"/>
    <col min="17" max="17" width="15.6640625" style="6" customWidth="1"/>
    <col min="18" max="18" width="19.33203125" style="6" bestFit="1" customWidth="1"/>
    <col min="19" max="19" width="19.6640625" style="6" customWidth="1"/>
  </cols>
  <sheetData>
    <row r="1" spans="1:19" ht="23.4" x14ac:dyDescent="0.45">
      <c r="A1" s="177" t="s">
        <v>711</v>
      </c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</row>
    <row r="2" spans="1:19" s="9" customFormat="1" ht="55.2" x14ac:dyDescent="0.3">
      <c r="A2" s="52" t="s">
        <v>7</v>
      </c>
      <c r="B2" s="52" t="s">
        <v>8</v>
      </c>
      <c r="C2" s="53" t="s">
        <v>9</v>
      </c>
      <c r="D2" s="53" t="s">
        <v>10</v>
      </c>
      <c r="E2" s="52" t="s">
        <v>11</v>
      </c>
      <c r="F2" s="53" t="s">
        <v>12</v>
      </c>
      <c r="G2" s="53" t="s">
        <v>13</v>
      </c>
      <c r="H2" s="54" t="s">
        <v>14</v>
      </c>
      <c r="I2" s="55"/>
      <c r="J2" s="52" t="s">
        <v>15</v>
      </c>
      <c r="K2" s="52" t="s">
        <v>16</v>
      </c>
      <c r="L2" s="53" t="s">
        <v>17</v>
      </c>
      <c r="M2" s="53" t="s">
        <v>18</v>
      </c>
      <c r="N2" s="52" t="s">
        <v>19</v>
      </c>
      <c r="O2" s="53" t="s">
        <v>20</v>
      </c>
      <c r="P2" s="53" t="s">
        <v>21</v>
      </c>
      <c r="Q2" s="54" t="s">
        <v>22</v>
      </c>
      <c r="R2" s="52" t="s">
        <v>868</v>
      </c>
      <c r="S2" s="52" t="s">
        <v>23</v>
      </c>
    </row>
    <row r="3" spans="1:19" x14ac:dyDescent="0.3">
      <c r="A3" s="56" t="s">
        <v>609</v>
      </c>
      <c r="B3" s="56" t="s">
        <v>610</v>
      </c>
      <c r="C3" s="57" t="s">
        <v>611</v>
      </c>
      <c r="D3" s="57" t="s">
        <v>612</v>
      </c>
      <c r="E3" s="57" t="s">
        <v>613</v>
      </c>
      <c r="F3" s="57" t="s">
        <v>84</v>
      </c>
      <c r="G3" s="58">
        <v>43</v>
      </c>
      <c r="H3" s="58">
        <v>8712800005612</v>
      </c>
      <c r="I3" s="60"/>
      <c r="J3" s="61"/>
      <c r="K3" s="61"/>
      <c r="L3" s="61"/>
      <c r="M3" s="61"/>
      <c r="N3" s="61"/>
      <c r="O3" s="61"/>
      <c r="P3" s="62">
        <v>1</v>
      </c>
      <c r="Q3" s="63">
        <v>0</v>
      </c>
      <c r="R3" s="143">
        <f>VLOOKUP(B3,'Vaste korting'!$C$58:$G$72,5,FALSE)</f>
        <v>0</v>
      </c>
      <c r="S3" s="64">
        <f t="shared" ref="S3:S54" si="0">SUM(G3)*(P3*Q3)*(1-R3)</f>
        <v>0</v>
      </c>
    </row>
    <row r="4" spans="1:19" x14ac:dyDescent="0.3">
      <c r="A4" s="56" t="s">
        <v>609</v>
      </c>
      <c r="B4" s="56" t="s">
        <v>610</v>
      </c>
      <c r="C4" s="57" t="s">
        <v>614</v>
      </c>
      <c r="D4" s="57" t="s">
        <v>612</v>
      </c>
      <c r="E4" s="57" t="s">
        <v>613</v>
      </c>
      <c r="F4" s="57" t="s">
        <v>84</v>
      </c>
      <c r="G4" s="58">
        <v>32</v>
      </c>
      <c r="H4" s="58">
        <v>8712800007722</v>
      </c>
      <c r="I4" s="60"/>
      <c r="J4" s="61"/>
      <c r="K4" s="61"/>
      <c r="L4" s="61"/>
      <c r="M4" s="61"/>
      <c r="N4" s="61"/>
      <c r="O4" s="61"/>
      <c r="P4" s="62">
        <v>1</v>
      </c>
      <c r="Q4" s="63">
        <v>0</v>
      </c>
      <c r="R4" s="143">
        <f>VLOOKUP(B4,'Vaste korting'!$C$58:$G$72,5,FALSE)</f>
        <v>0</v>
      </c>
      <c r="S4" s="64">
        <f t="shared" si="0"/>
        <v>0</v>
      </c>
    </row>
    <row r="5" spans="1:19" x14ac:dyDescent="0.3">
      <c r="A5" s="56" t="s">
        <v>609</v>
      </c>
      <c r="B5" s="56" t="s">
        <v>615</v>
      </c>
      <c r="C5" s="57" t="s">
        <v>616</v>
      </c>
      <c r="D5" s="57" t="s">
        <v>617</v>
      </c>
      <c r="E5" s="57" t="s">
        <v>37</v>
      </c>
      <c r="F5" s="57" t="s">
        <v>618</v>
      </c>
      <c r="G5" s="58">
        <v>89</v>
      </c>
      <c r="H5" s="58">
        <v>8710401625239</v>
      </c>
      <c r="I5" s="60"/>
      <c r="J5" s="61"/>
      <c r="K5" s="61"/>
      <c r="L5" s="61"/>
      <c r="M5" s="61"/>
      <c r="N5" s="61"/>
      <c r="O5" s="61"/>
      <c r="P5" s="62">
        <v>1</v>
      </c>
      <c r="Q5" s="63">
        <v>0</v>
      </c>
      <c r="R5" s="143">
        <f>VLOOKUP(B5,'Vaste korting'!$C$58:$G$72,5,FALSE)</f>
        <v>0</v>
      </c>
      <c r="S5" s="64">
        <f t="shared" ref="S5" si="1">SUM(G5)*(P5*Q5)*(1-R5)</f>
        <v>0</v>
      </c>
    </row>
    <row r="6" spans="1:19" x14ac:dyDescent="0.3">
      <c r="A6" s="56" t="s">
        <v>609</v>
      </c>
      <c r="B6" s="56" t="s">
        <v>619</v>
      </c>
      <c r="C6" s="57" t="s">
        <v>620</v>
      </c>
      <c r="D6" s="57" t="s">
        <v>621</v>
      </c>
      <c r="E6" s="57" t="s">
        <v>33</v>
      </c>
      <c r="F6" s="57" t="s">
        <v>174</v>
      </c>
      <c r="G6" s="58">
        <v>4122</v>
      </c>
      <c r="H6" s="58">
        <v>74904104522</v>
      </c>
      <c r="I6" s="60"/>
      <c r="J6" s="61"/>
      <c r="K6" s="61"/>
      <c r="L6" s="61"/>
      <c r="M6" s="61"/>
      <c r="N6" s="61"/>
      <c r="O6" s="61"/>
      <c r="P6" s="62">
        <v>1</v>
      </c>
      <c r="Q6" s="63">
        <v>0</v>
      </c>
      <c r="R6" s="143">
        <f>VLOOKUP(B6,'Vaste korting'!$C$58:$G$72,5,FALSE)</f>
        <v>0</v>
      </c>
      <c r="S6" s="64">
        <f t="shared" si="0"/>
        <v>0</v>
      </c>
    </row>
    <row r="7" spans="1:19" x14ac:dyDescent="0.3">
      <c r="A7" s="56" t="s">
        <v>609</v>
      </c>
      <c r="B7" s="56" t="s">
        <v>619</v>
      </c>
      <c r="C7" s="72" t="s">
        <v>622</v>
      </c>
      <c r="D7" s="72" t="s">
        <v>319</v>
      </c>
      <c r="E7" s="72" t="s">
        <v>623</v>
      </c>
      <c r="F7" s="72" t="s">
        <v>624</v>
      </c>
      <c r="G7" s="141">
        <v>949</v>
      </c>
      <c r="H7" s="72">
        <v>8422480030117</v>
      </c>
      <c r="I7" s="60"/>
      <c r="J7" s="61"/>
      <c r="K7" s="61"/>
      <c r="L7" s="61"/>
      <c r="M7" s="61"/>
      <c r="N7" s="61"/>
      <c r="O7" s="61"/>
      <c r="P7" s="62">
        <v>1</v>
      </c>
      <c r="Q7" s="63">
        <v>0</v>
      </c>
      <c r="R7" s="143">
        <f>VLOOKUP(B7,'Vaste korting'!$C$58:$G$72,5,FALSE)</f>
        <v>0</v>
      </c>
      <c r="S7" s="64">
        <f t="shared" si="0"/>
        <v>0</v>
      </c>
    </row>
    <row r="8" spans="1:19" x14ac:dyDescent="0.3">
      <c r="A8" s="56" t="s">
        <v>609</v>
      </c>
      <c r="B8" s="56" t="s">
        <v>619</v>
      </c>
      <c r="C8" s="57" t="s">
        <v>625</v>
      </c>
      <c r="D8" s="57" t="s">
        <v>319</v>
      </c>
      <c r="E8" s="57" t="s">
        <v>37</v>
      </c>
      <c r="F8" s="57" t="s">
        <v>364</v>
      </c>
      <c r="G8" s="58">
        <v>543</v>
      </c>
      <c r="H8" s="58">
        <v>8717521035603</v>
      </c>
      <c r="I8" s="60"/>
      <c r="J8" s="61"/>
      <c r="K8" s="61"/>
      <c r="L8" s="61"/>
      <c r="M8" s="61"/>
      <c r="N8" s="61"/>
      <c r="O8" s="61"/>
      <c r="P8" s="62">
        <v>1</v>
      </c>
      <c r="Q8" s="63">
        <v>0</v>
      </c>
      <c r="R8" s="143">
        <f>VLOOKUP(B8,'Vaste korting'!$C$58:$G$72,5,FALSE)</f>
        <v>0</v>
      </c>
      <c r="S8" s="64">
        <f t="shared" si="0"/>
        <v>0</v>
      </c>
    </row>
    <row r="9" spans="1:19" x14ac:dyDescent="0.3">
      <c r="A9" s="56" t="s">
        <v>609</v>
      </c>
      <c r="B9" s="56" t="s">
        <v>619</v>
      </c>
      <c r="C9" s="57" t="s">
        <v>626</v>
      </c>
      <c r="D9" s="57" t="s">
        <v>319</v>
      </c>
      <c r="E9" s="57" t="s">
        <v>33</v>
      </c>
      <c r="F9" s="57" t="s">
        <v>174</v>
      </c>
      <c r="G9" s="58">
        <v>946</v>
      </c>
      <c r="H9" s="58">
        <v>8422480030544</v>
      </c>
      <c r="I9" s="60"/>
      <c r="J9" s="61"/>
      <c r="K9" s="61"/>
      <c r="L9" s="61"/>
      <c r="M9" s="61"/>
      <c r="N9" s="61"/>
      <c r="O9" s="61"/>
      <c r="P9" s="62">
        <v>1</v>
      </c>
      <c r="Q9" s="63">
        <v>0</v>
      </c>
      <c r="R9" s="143">
        <f>VLOOKUP(B9,'Vaste korting'!$C$58:$G$72,5,FALSE)</f>
        <v>0</v>
      </c>
      <c r="S9" s="64">
        <f t="shared" si="0"/>
        <v>0</v>
      </c>
    </row>
    <row r="10" spans="1:19" x14ac:dyDescent="0.3">
      <c r="A10" s="56" t="s">
        <v>609</v>
      </c>
      <c r="B10" s="56" t="s">
        <v>619</v>
      </c>
      <c r="C10" s="57" t="s">
        <v>627</v>
      </c>
      <c r="D10" s="57" t="s">
        <v>628</v>
      </c>
      <c r="E10" s="57" t="s">
        <v>629</v>
      </c>
      <c r="F10" s="57" t="s">
        <v>337</v>
      </c>
      <c r="G10" s="58">
        <v>454</v>
      </c>
      <c r="H10" s="58">
        <v>8719327505212</v>
      </c>
      <c r="I10" s="60"/>
      <c r="J10" s="61"/>
      <c r="K10" s="61"/>
      <c r="L10" s="61"/>
      <c r="M10" s="61"/>
      <c r="N10" s="61"/>
      <c r="O10" s="61"/>
      <c r="P10" s="62">
        <v>1</v>
      </c>
      <c r="Q10" s="63">
        <v>0</v>
      </c>
      <c r="R10" s="143">
        <f>VLOOKUP(B10,'Vaste korting'!$C$58:$G$72,5,FALSE)</f>
        <v>0</v>
      </c>
      <c r="S10" s="64">
        <f t="shared" si="0"/>
        <v>0</v>
      </c>
    </row>
    <row r="11" spans="1:19" x14ac:dyDescent="0.3">
      <c r="A11" s="56" t="s">
        <v>609</v>
      </c>
      <c r="B11" s="56" t="s">
        <v>619</v>
      </c>
      <c r="C11" s="57" t="s">
        <v>630</v>
      </c>
      <c r="D11" s="57" t="s">
        <v>631</v>
      </c>
      <c r="E11" s="57" t="s">
        <v>458</v>
      </c>
      <c r="F11" s="57" t="s">
        <v>174</v>
      </c>
      <c r="G11" s="58">
        <v>267</v>
      </c>
      <c r="H11" s="58">
        <v>8710147621946</v>
      </c>
      <c r="I11" s="60"/>
      <c r="J11" s="61"/>
      <c r="K11" s="61"/>
      <c r="L11" s="61"/>
      <c r="M11" s="61"/>
      <c r="N11" s="61"/>
      <c r="O11" s="61"/>
      <c r="P11" s="62">
        <v>1</v>
      </c>
      <c r="Q11" s="63">
        <v>0</v>
      </c>
      <c r="R11" s="143">
        <f>VLOOKUP(B11,'Vaste korting'!$C$58:$G$72,5,FALSE)</f>
        <v>0</v>
      </c>
      <c r="S11" s="64">
        <f t="shared" si="0"/>
        <v>0</v>
      </c>
    </row>
    <row r="12" spans="1:19" x14ac:dyDescent="0.3">
      <c r="A12" s="56" t="s">
        <v>609</v>
      </c>
      <c r="B12" s="56" t="s">
        <v>619</v>
      </c>
      <c r="C12" s="57" t="s">
        <v>632</v>
      </c>
      <c r="D12" s="57" t="s">
        <v>633</v>
      </c>
      <c r="E12" s="57" t="s">
        <v>37</v>
      </c>
      <c r="F12" s="57" t="s">
        <v>364</v>
      </c>
      <c r="G12" s="58">
        <v>118</v>
      </c>
      <c r="H12" s="58">
        <v>8713893499036</v>
      </c>
      <c r="I12" s="60"/>
      <c r="J12" s="61"/>
      <c r="K12" s="61"/>
      <c r="L12" s="61"/>
      <c r="M12" s="61"/>
      <c r="N12" s="61"/>
      <c r="O12" s="61"/>
      <c r="P12" s="62">
        <v>1</v>
      </c>
      <c r="Q12" s="63">
        <v>0</v>
      </c>
      <c r="R12" s="143">
        <f>VLOOKUP(B12,'Vaste korting'!$C$58:$G$72,5,FALSE)</f>
        <v>0</v>
      </c>
      <c r="S12" s="64">
        <f t="shared" si="0"/>
        <v>0</v>
      </c>
    </row>
    <row r="13" spans="1:19" x14ac:dyDescent="0.3">
      <c r="A13" s="56" t="s">
        <v>609</v>
      </c>
      <c r="B13" s="56" t="s">
        <v>634</v>
      </c>
      <c r="C13" s="57" t="s">
        <v>635</v>
      </c>
      <c r="D13" s="57" t="s">
        <v>319</v>
      </c>
      <c r="E13" s="57" t="s">
        <v>33</v>
      </c>
      <c r="F13" s="57" t="s">
        <v>172</v>
      </c>
      <c r="G13" s="58">
        <v>943</v>
      </c>
      <c r="H13" s="58">
        <v>8716668082549</v>
      </c>
      <c r="I13" s="60"/>
      <c r="J13" s="61"/>
      <c r="K13" s="61"/>
      <c r="L13" s="61"/>
      <c r="M13" s="61"/>
      <c r="N13" s="61"/>
      <c r="O13" s="61"/>
      <c r="P13" s="62">
        <v>1</v>
      </c>
      <c r="Q13" s="63">
        <v>0</v>
      </c>
      <c r="R13" s="143">
        <f>VLOOKUP(B13,'Vaste korting'!$C$58:$G$72,5,FALSE)</f>
        <v>0</v>
      </c>
      <c r="S13" s="64">
        <f t="shared" si="0"/>
        <v>0</v>
      </c>
    </row>
    <row r="14" spans="1:19" x14ac:dyDescent="0.3">
      <c r="A14" s="56" t="s">
        <v>609</v>
      </c>
      <c r="B14" s="56" t="s">
        <v>634</v>
      </c>
      <c r="C14" s="57" t="s">
        <v>636</v>
      </c>
      <c r="D14" s="57" t="s">
        <v>319</v>
      </c>
      <c r="E14" s="57" t="s">
        <v>458</v>
      </c>
      <c r="F14" s="57" t="s">
        <v>174</v>
      </c>
      <c r="G14" s="58">
        <v>290</v>
      </c>
      <c r="H14" s="58">
        <v>8718477004835</v>
      </c>
      <c r="I14" s="60"/>
      <c r="J14" s="61"/>
      <c r="K14" s="61"/>
      <c r="L14" s="61"/>
      <c r="M14" s="61"/>
      <c r="N14" s="61"/>
      <c r="O14" s="61"/>
      <c r="P14" s="62">
        <v>1</v>
      </c>
      <c r="Q14" s="63">
        <v>0</v>
      </c>
      <c r="R14" s="143">
        <f>VLOOKUP(B14,'Vaste korting'!$C$58:$G$72,5,FALSE)</f>
        <v>0</v>
      </c>
      <c r="S14" s="64">
        <f t="shared" si="0"/>
        <v>0</v>
      </c>
    </row>
    <row r="15" spans="1:19" x14ac:dyDescent="0.3">
      <c r="A15" s="56" t="s">
        <v>609</v>
      </c>
      <c r="B15" s="56" t="s">
        <v>637</v>
      </c>
      <c r="C15" s="57" t="s">
        <v>638</v>
      </c>
      <c r="D15" s="57" t="s">
        <v>319</v>
      </c>
      <c r="E15" s="57" t="s">
        <v>515</v>
      </c>
      <c r="F15" s="57" t="s">
        <v>639</v>
      </c>
      <c r="G15" s="58">
        <v>3110</v>
      </c>
      <c r="H15" s="58">
        <v>8716668014007</v>
      </c>
      <c r="I15" s="60"/>
      <c r="J15" s="61"/>
      <c r="K15" s="61"/>
      <c r="L15" s="61"/>
      <c r="M15" s="61"/>
      <c r="N15" s="61"/>
      <c r="O15" s="61"/>
      <c r="P15" s="62">
        <v>1</v>
      </c>
      <c r="Q15" s="63">
        <v>0</v>
      </c>
      <c r="R15" s="143">
        <f>VLOOKUP(B15,'Vaste korting'!$C$58:$G$72,5,FALSE)</f>
        <v>0</v>
      </c>
      <c r="S15" s="64">
        <f t="shared" si="0"/>
        <v>0</v>
      </c>
    </row>
    <row r="16" spans="1:19" x14ac:dyDescent="0.3">
      <c r="A16" s="56" t="s">
        <v>609</v>
      </c>
      <c r="B16" s="56" t="s">
        <v>637</v>
      </c>
      <c r="C16" s="57" t="s">
        <v>640</v>
      </c>
      <c r="D16" s="57" t="s">
        <v>319</v>
      </c>
      <c r="E16" s="57" t="s">
        <v>641</v>
      </c>
      <c r="F16" s="57" t="s">
        <v>174</v>
      </c>
      <c r="G16" s="58">
        <v>616</v>
      </c>
      <c r="H16" s="58">
        <v>8710147622776</v>
      </c>
      <c r="I16" s="60"/>
      <c r="J16" s="61"/>
      <c r="K16" s="61"/>
      <c r="L16" s="61"/>
      <c r="M16" s="61"/>
      <c r="N16" s="61"/>
      <c r="O16" s="61"/>
      <c r="P16" s="62">
        <v>1</v>
      </c>
      <c r="Q16" s="63">
        <v>0</v>
      </c>
      <c r="R16" s="143">
        <f>VLOOKUP(B16,'Vaste korting'!$C$58:$G$72,5,FALSE)</f>
        <v>0</v>
      </c>
      <c r="S16" s="64">
        <f t="shared" si="0"/>
        <v>0</v>
      </c>
    </row>
    <row r="17" spans="1:19" x14ac:dyDescent="0.3">
      <c r="A17" s="56" t="s">
        <v>609</v>
      </c>
      <c r="B17" s="56" t="s">
        <v>637</v>
      </c>
      <c r="C17" s="57" t="s">
        <v>642</v>
      </c>
      <c r="D17" s="57" t="s">
        <v>319</v>
      </c>
      <c r="E17" s="57" t="s">
        <v>33</v>
      </c>
      <c r="F17" s="57" t="s">
        <v>84</v>
      </c>
      <c r="G17" s="58">
        <v>339</v>
      </c>
      <c r="H17" s="58">
        <v>8714745502638</v>
      </c>
      <c r="I17" s="60"/>
      <c r="J17" s="61"/>
      <c r="K17" s="61"/>
      <c r="L17" s="61"/>
      <c r="M17" s="61"/>
      <c r="N17" s="61"/>
      <c r="O17" s="61"/>
      <c r="P17" s="62">
        <v>1</v>
      </c>
      <c r="Q17" s="63">
        <v>0</v>
      </c>
      <c r="R17" s="143">
        <f>VLOOKUP(B17,'Vaste korting'!$C$58:$G$72,5,FALSE)</f>
        <v>0</v>
      </c>
      <c r="S17" s="64">
        <f t="shared" si="0"/>
        <v>0</v>
      </c>
    </row>
    <row r="18" spans="1:19" x14ac:dyDescent="0.3">
      <c r="A18" s="56" t="s">
        <v>609</v>
      </c>
      <c r="B18" s="56" t="s">
        <v>637</v>
      </c>
      <c r="C18" s="57" t="s">
        <v>643</v>
      </c>
      <c r="D18" s="57" t="s">
        <v>319</v>
      </c>
      <c r="E18" s="57" t="s">
        <v>515</v>
      </c>
      <c r="F18" s="57" t="s">
        <v>515</v>
      </c>
      <c r="G18" s="58">
        <v>908</v>
      </c>
      <c r="H18" s="58">
        <v>8426641000018</v>
      </c>
      <c r="I18" s="60"/>
      <c r="J18" s="61"/>
      <c r="K18" s="61"/>
      <c r="L18" s="61"/>
      <c r="M18" s="61"/>
      <c r="N18" s="61"/>
      <c r="O18" s="61"/>
      <c r="P18" s="62">
        <v>1</v>
      </c>
      <c r="Q18" s="63">
        <v>0</v>
      </c>
      <c r="R18" s="143">
        <f>VLOOKUP(B18,'Vaste korting'!$C$58:$G$72,5,FALSE)</f>
        <v>0</v>
      </c>
      <c r="S18" s="64">
        <f t="shared" si="0"/>
        <v>0</v>
      </c>
    </row>
    <row r="19" spans="1:19" x14ac:dyDescent="0.3">
      <c r="A19" s="56" t="s">
        <v>609</v>
      </c>
      <c r="B19" s="56" t="s">
        <v>644</v>
      </c>
      <c r="C19" s="57" t="s">
        <v>645</v>
      </c>
      <c r="D19" s="57" t="s">
        <v>646</v>
      </c>
      <c r="E19" s="57" t="s">
        <v>33</v>
      </c>
      <c r="F19" s="57" t="s">
        <v>174</v>
      </c>
      <c r="G19" s="58">
        <v>508</v>
      </c>
      <c r="H19" s="58">
        <v>7640166795308</v>
      </c>
      <c r="I19" s="60"/>
      <c r="J19" s="61"/>
      <c r="K19" s="61"/>
      <c r="L19" s="61"/>
      <c r="M19" s="61"/>
      <c r="N19" s="61"/>
      <c r="O19" s="61"/>
      <c r="P19" s="62">
        <v>1</v>
      </c>
      <c r="Q19" s="63">
        <v>0</v>
      </c>
      <c r="R19" s="143">
        <f>VLOOKUP(B19,'Vaste korting'!$C$58:$G$72,5,FALSE)</f>
        <v>0</v>
      </c>
      <c r="S19" s="64">
        <f t="shared" si="0"/>
        <v>0</v>
      </c>
    </row>
    <row r="20" spans="1:19" x14ac:dyDescent="0.3">
      <c r="A20" s="56" t="s">
        <v>609</v>
      </c>
      <c r="B20" s="56" t="s">
        <v>644</v>
      </c>
      <c r="C20" s="57" t="s">
        <v>647</v>
      </c>
      <c r="D20" s="57" t="s">
        <v>648</v>
      </c>
      <c r="E20" s="57" t="s">
        <v>258</v>
      </c>
      <c r="F20" s="57" t="s">
        <v>489</v>
      </c>
      <c r="G20" s="58">
        <v>402</v>
      </c>
      <c r="H20" s="58">
        <v>7640101092035</v>
      </c>
      <c r="I20" s="60"/>
      <c r="J20" s="61"/>
      <c r="K20" s="61"/>
      <c r="L20" s="61"/>
      <c r="M20" s="61"/>
      <c r="N20" s="61"/>
      <c r="O20" s="61"/>
      <c r="P20" s="62">
        <v>1</v>
      </c>
      <c r="Q20" s="63">
        <v>0</v>
      </c>
      <c r="R20" s="143">
        <f>VLOOKUP(B20,'Vaste korting'!$C$58:$G$72,5,FALSE)</f>
        <v>0</v>
      </c>
      <c r="S20" s="64">
        <f t="shared" si="0"/>
        <v>0</v>
      </c>
    </row>
    <row r="21" spans="1:19" x14ac:dyDescent="0.3">
      <c r="A21" s="56" t="s">
        <v>609</v>
      </c>
      <c r="B21" s="56" t="s">
        <v>649</v>
      </c>
      <c r="C21" s="57" t="s">
        <v>650</v>
      </c>
      <c r="D21" s="57" t="s">
        <v>651</v>
      </c>
      <c r="E21" s="57" t="s">
        <v>515</v>
      </c>
      <c r="F21" s="57" t="s">
        <v>652</v>
      </c>
      <c r="G21" s="58">
        <v>479</v>
      </c>
      <c r="H21" s="58">
        <v>8710401437740</v>
      </c>
      <c r="I21" s="60"/>
      <c r="J21" s="61"/>
      <c r="K21" s="61"/>
      <c r="L21" s="61"/>
      <c r="M21" s="61"/>
      <c r="N21" s="61"/>
      <c r="O21" s="61"/>
      <c r="P21" s="62">
        <v>1</v>
      </c>
      <c r="Q21" s="63">
        <v>0</v>
      </c>
      <c r="R21" s="143">
        <f>VLOOKUP(B21,'Vaste korting'!$C$58:$G$72,5,FALSE)</f>
        <v>0</v>
      </c>
      <c r="S21" s="64">
        <f t="shared" si="0"/>
        <v>0</v>
      </c>
    </row>
    <row r="22" spans="1:19" x14ac:dyDescent="0.3">
      <c r="A22" s="56" t="s">
        <v>609</v>
      </c>
      <c r="B22" s="56" t="s">
        <v>649</v>
      </c>
      <c r="C22" s="57" t="s">
        <v>653</v>
      </c>
      <c r="D22" s="57" t="s">
        <v>654</v>
      </c>
      <c r="E22" s="57" t="s">
        <v>258</v>
      </c>
      <c r="F22" s="57" t="s">
        <v>174</v>
      </c>
      <c r="G22" s="58">
        <v>334</v>
      </c>
      <c r="H22" s="58">
        <v>8710401226054</v>
      </c>
      <c r="I22" s="60"/>
      <c r="J22" s="61"/>
      <c r="K22" s="61"/>
      <c r="L22" s="61"/>
      <c r="M22" s="61"/>
      <c r="N22" s="61"/>
      <c r="O22" s="61"/>
      <c r="P22" s="62">
        <v>1</v>
      </c>
      <c r="Q22" s="63">
        <v>0</v>
      </c>
      <c r="R22" s="143">
        <f>VLOOKUP(B22,'Vaste korting'!$C$58:$G$72,5,FALSE)</f>
        <v>0</v>
      </c>
      <c r="S22" s="64">
        <f t="shared" si="0"/>
        <v>0</v>
      </c>
    </row>
    <row r="23" spans="1:19" x14ac:dyDescent="0.3">
      <c r="A23" s="56" t="s">
        <v>609</v>
      </c>
      <c r="B23" s="56" t="s">
        <v>649</v>
      </c>
      <c r="C23" s="57" t="s">
        <v>655</v>
      </c>
      <c r="D23" s="57" t="s">
        <v>656</v>
      </c>
      <c r="E23" s="57" t="s">
        <v>458</v>
      </c>
      <c r="F23" s="57" t="s">
        <v>259</v>
      </c>
      <c r="G23" s="58">
        <v>937</v>
      </c>
      <c r="H23" s="58">
        <v>8718719170151</v>
      </c>
      <c r="I23" s="60"/>
      <c r="J23" s="61"/>
      <c r="K23" s="61"/>
      <c r="L23" s="61"/>
      <c r="M23" s="61"/>
      <c r="N23" s="61"/>
      <c r="O23" s="61"/>
      <c r="P23" s="62">
        <v>1</v>
      </c>
      <c r="Q23" s="63">
        <v>0</v>
      </c>
      <c r="R23" s="143">
        <f>VLOOKUP(B23,'Vaste korting'!$C$58:$G$72,5,FALSE)</f>
        <v>0</v>
      </c>
      <c r="S23" s="64">
        <f t="shared" si="0"/>
        <v>0</v>
      </c>
    </row>
    <row r="24" spans="1:19" x14ac:dyDescent="0.3">
      <c r="A24" s="56" t="s">
        <v>609</v>
      </c>
      <c r="B24" s="56" t="s">
        <v>649</v>
      </c>
      <c r="C24" s="57" t="s">
        <v>657</v>
      </c>
      <c r="D24" s="57" t="s">
        <v>658</v>
      </c>
      <c r="E24" s="57" t="s">
        <v>458</v>
      </c>
      <c r="F24" s="57" t="s">
        <v>172</v>
      </c>
      <c r="G24" s="58">
        <v>374</v>
      </c>
      <c r="H24" s="58">
        <v>8711162051701</v>
      </c>
      <c r="I24" s="60"/>
      <c r="J24" s="61"/>
      <c r="K24" s="61"/>
      <c r="L24" s="61"/>
      <c r="M24" s="61"/>
      <c r="N24" s="61"/>
      <c r="O24" s="61"/>
      <c r="P24" s="62">
        <v>1</v>
      </c>
      <c r="Q24" s="63">
        <v>0</v>
      </c>
      <c r="R24" s="143">
        <f>VLOOKUP(B24,'Vaste korting'!$C$58:$G$72,5,FALSE)</f>
        <v>0</v>
      </c>
      <c r="S24" s="64">
        <f t="shared" si="0"/>
        <v>0</v>
      </c>
    </row>
    <row r="25" spans="1:19" x14ac:dyDescent="0.3">
      <c r="A25" s="56" t="s">
        <v>609</v>
      </c>
      <c r="B25" s="56" t="s">
        <v>649</v>
      </c>
      <c r="C25" s="57" t="s">
        <v>659</v>
      </c>
      <c r="D25" s="57" t="s">
        <v>654</v>
      </c>
      <c r="E25" s="57" t="s">
        <v>258</v>
      </c>
      <c r="F25" s="57" t="s">
        <v>174</v>
      </c>
      <c r="G25" s="58">
        <v>151</v>
      </c>
      <c r="H25" s="58">
        <v>8710401038039</v>
      </c>
      <c r="I25" s="60"/>
      <c r="J25" s="61"/>
      <c r="K25" s="61"/>
      <c r="L25" s="61"/>
      <c r="M25" s="61"/>
      <c r="N25" s="61"/>
      <c r="O25" s="61"/>
      <c r="P25" s="62">
        <v>1</v>
      </c>
      <c r="Q25" s="63">
        <v>0</v>
      </c>
      <c r="R25" s="143">
        <f>VLOOKUP(B25,'Vaste korting'!$C$58:$G$72,5,FALSE)</f>
        <v>0</v>
      </c>
      <c r="S25" s="64">
        <f t="shared" si="0"/>
        <v>0</v>
      </c>
    </row>
    <row r="26" spans="1:19" x14ac:dyDescent="0.3">
      <c r="A26" s="56" t="s">
        <v>609</v>
      </c>
      <c r="B26" s="56" t="s">
        <v>649</v>
      </c>
      <c r="C26" s="57" t="s">
        <v>660</v>
      </c>
      <c r="D26" s="57" t="s">
        <v>651</v>
      </c>
      <c r="E26" s="57" t="s">
        <v>258</v>
      </c>
      <c r="F26" s="57" t="s">
        <v>174</v>
      </c>
      <c r="G26" s="58">
        <v>156</v>
      </c>
      <c r="H26" s="58">
        <v>8710401200573</v>
      </c>
      <c r="I26" s="60"/>
      <c r="J26" s="61"/>
      <c r="K26" s="61"/>
      <c r="L26" s="61"/>
      <c r="M26" s="61"/>
      <c r="N26" s="61"/>
      <c r="O26" s="61"/>
      <c r="P26" s="62">
        <v>1</v>
      </c>
      <c r="Q26" s="63">
        <v>0</v>
      </c>
      <c r="R26" s="143">
        <f>VLOOKUP(B26,'Vaste korting'!$C$58:$G$72,5,FALSE)</f>
        <v>0</v>
      </c>
      <c r="S26" s="64">
        <f t="shared" si="0"/>
        <v>0</v>
      </c>
    </row>
    <row r="27" spans="1:19" x14ac:dyDescent="0.3">
      <c r="A27" s="56" t="s">
        <v>609</v>
      </c>
      <c r="B27" s="56" t="s">
        <v>649</v>
      </c>
      <c r="C27" s="57" t="s">
        <v>661</v>
      </c>
      <c r="D27" s="57" t="s">
        <v>662</v>
      </c>
      <c r="E27" s="57" t="s">
        <v>458</v>
      </c>
      <c r="F27" s="57" t="s">
        <v>663</v>
      </c>
      <c r="G27" s="58">
        <v>113</v>
      </c>
      <c r="H27" s="58">
        <v>8712404036982</v>
      </c>
      <c r="I27" s="60"/>
      <c r="J27" s="61"/>
      <c r="K27" s="61"/>
      <c r="L27" s="61"/>
      <c r="M27" s="61"/>
      <c r="N27" s="61"/>
      <c r="O27" s="61"/>
      <c r="P27" s="62">
        <v>1</v>
      </c>
      <c r="Q27" s="63">
        <v>0</v>
      </c>
      <c r="R27" s="143">
        <f>VLOOKUP(B27,'Vaste korting'!$C$58:$G$72,5,FALSE)</f>
        <v>0</v>
      </c>
      <c r="S27" s="64">
        <f t="shared" si="0"/>
        <v>0</v>
      </c>
    </row>
    <row r="28" spans="1:19" x14ac:dyDescent="0.3">
      <c r="A28" s="56" t="s">
        <v>609</v>
      </c>
      <c r="B28" s="56" t="s">
        <v>649</v>
      </c>
      <c r="C28" s="57" t="s">
        <v>664</v>
      </c>
      <c r="D28" s="57" t="s">
        <v>654</v>
      </c>
      <c r="E28" s="57" t="s">
        <v>258</v>
      </c>
      <c r="F28" s="57" t="s">
        <v>174</v>
      </c>
      <c r="G28" s="58">
        <v>117</v>
      </c>
      <c r="H28" s="58">
        <v>8710401226078</v>
      </c>
      <c r="I28" s="60"/>
      <c r="J28" s="61"/>
      <c r="K28" s="61"/>
      <c r="L28" s="61"/>
      <c r="M28" s="61"/>
      <c r="N28" s="61"/>
      <c r="O28" s="61"/>
      <c r="P28" s="62">
        <v>1</v>
      </c>
      <c r="Q28" s="63">
        <v>0</v>
      </c>
      <c r="R28" s="143">
        <f>VLOOKUP(B28,'Vaste korting'!$C$58:$G$72,5,FALSE)</f>
        <v>0</v>
      </c>
      <c r="S28" s="64">
        <f t="shared" si="0"/>
        <v>0</v>
      </c>
    </row>
    <row r="29" spans="1:19" x14ac:dyDescent="0.3">
      <c r="A29" s="56" t="s">
        <v>609</v>
      </c>
      <c r="B29" s="56" t="s">
        <v>665</v>
      </c>
      <c r="C29" s="57" t="s">
        <v>666</v>
      </c>
      <c r="D29" s="57" t="s">
        <v>612</v>
      </c>
      <c r="E29" s="57" t="s">
        <v>258</v>
      </c>
      <c r="F29" s="57" t="s">
        <v>116</v>
      </c>
      <c r="G29" s="58">
        <v>4120</v>
      </c>
      <c r="H29" s="58">
        <v>8712800001164</v>
      </c>
      <c r="I29" s="60"/>
      <c r="J29" s="61"/>
      <c r="K29" s="61"/>
      <c r="L29" s="61"/>
      <c r="M29" s="61"/>
      <c r="N29" s="61"/>
      <c r="O29" s="61"/>
      <c r="P29" s="62">
        <v>1</v>
      </c>
      <c r="Q29" s="63">
        <v>0</v>
      </c>
      <c r="R29" s="143">
        <f>VLOOKUP(B29,'Vaste korting'!$C$58:$G$72,5,FALSE)</f>
        <v>0</v>
      </c>
      <c r="S29" s="64">
        <f t="shared" si="0"/>
        <v>0</v>
      </c>
    </row>
    <row r="30" spans="1:19" x14ac:dyDescent="0.3">
      <c r="A30" s="56" t="s">
        <v>609</v>
      </c>
      <c r="B30" s="56" t="s">
        <v>665</v>
      </c>
      <c r="C30" s="57" t="s">
        <v>667</v>
      </c>
      <c r="D30" s="57" t="s">
        <v>668</v>
      </c>
      <c r="E30" s="57" t="s">
        <v>258</v>
      </c>
      <c r="F30" s="57" t="s">
        <v>116</v>
      </c>
      <c r="G30" s="58">
        <v>2111</v>
      </c>
      <c r="H30" s="58">
        <v>8718166030480</v>
      </c>
      <c r="I30" s="60"/>
      <c r="J30" s="61"/>
      <c r="K30" s="61"/>
      <c r="L30" s="61"/>
      <c r="M30" s="61"/>
      <c r="N30" s="61"/>
      <c r="O30" s="61"/>
      <c r="P30" s="62">
        <v>1</v>
      </c>
      <c r="Q30" s="63">
        <v>0</v>
      </c>
      <c r="R30" s="143">
        <f>VLOOKUP(B30,'Vaste korting'!$C$58:$G$72,5,FALSE)</f>
        <v>0</v>
      </c>
      <c r="S30" s="64">
        <f t="shared" si="0"/>
        <v>0</v>
      </c>
    </row>
    <row r="31" spans="1:19" x14ac:dyDescent="0.3">
      <c r="A31" s="56" t="s">
        <v>609</v>
      </c>
      <c r="B31" s="56" t="s">
        <v>665</v>
      </c>
      <c r="C31" s="57" t="s">
        <v>669</v>
      </c>
      <c r="D31" s="57" t="s">
        <v>612</v>
      </c>
      <c r="E31" s="57" t="s">
        <v>258</v>
      </c>
      <c r="F31" s="57" t="s">
        <v>116</v>
      </c>
      <c r="G31" s="58">
        <v>2777</v>
      </c>
      <c r="H31" s="58">
        <v>8712800001195</v>
      </c>
      <c r="I31" s="60"/>
      <c r="J31" s="61"/>
      <c r="K31" s="61"/>
      <c r="L31" s="61"/>
      <c r="M31" s="61"/>
      <c r="N31" s="61"/>
      <c r="O31" s="61"/>
      <c r="P31" s="62">
        <v>1</v>
      </c>
      <c r="Q31" s="63">
        <v>0</v>
      </c>
      <c r="R31" s="143">
        <f>VLOOKUP(B31,'Vaste korting'!$C$58:$G$72,5,FALSE)</f>
        <v>0</v>
      </c>
      <c r="S31" s="64">
        <f>SUM(G31)*(P31*Q31)*(1-R31)</f>
        <v>0</v>
      </c>
    </row>
    <row r="32" spans="1:19" x14ac:dyDescent="0.3">
      <c r="A32" s="56" t="s">
        <v>609</v>
      </c>
      <c r="B32" s="56" t="s">
        <v>665</v>
      </c>
      <c r="C32" s="57" t="s">
        <v>670</v>
      </c>
      <c r="D32" s="57" t="s">
        <v>668</v>
      </c>
      <c r="E32" s="57" t="s">
        <v>258</v>
      </c>
      <c r="F32" s="57" t="s">
        <v>116</v>
      </c>
      <c r="G32" s="58">
        <v>963</v>
      </c>
      <c r="H32" s="58">
        <v>8718166032255</v>
      </c>
      <c r="I32" s="60"/>
      <c r="J32" s="61"/>
      <c r="K32" s="61"/>
      <c r="L32" s="61"/>
      <c r="M32" s="61"/>
      <c r="N32" s="61"/>
      <c r="O32" s="61"/>
      <c r="P32" s="62">
        <v>1</v>
      </c>
      <c r="Q32" s="63">
        <v>0</v>
      </c>
      <c r="R32" s="143">
        <f>VLOOKUP(B32,'Vaste korting'!$C$58:$G$72,5,FALSE)</f>
        <v>0</v>
      </c>
      <c r="S32" s="64">
        <f>SUM(G32)*(P32*Q32)*(1-R32)</f>
        <v>0</v>
      </c>
    </row>
    <row r="33" spans="1:19" x14ac:dyDescent="0.3">
      <c r="A33" s="56" t="s">
        <v>609</v>
      </c>
      <c r="B33" s="56" t="s">
        <v>665</v>
      </c>
      <c r="C33" s="57" t="s">
        <v>671</v>
      </c>
      <c r="D33" s="57" t="s">
        <v>672</v>
      </c>
      <c r="E33" s="57" t="s">
        <v>258</v>
      </c>
      <c r="F33" s="57" t="s">
        <v>116</v>
      </c>
      <c r="G33" s="58">
        <v>875</v>
      </c>
      <c r="H33" s="58">
        <v>8712800035626</v>
      </c>
      <c r="I33" s="60"/>
      <c r="J33" s="61"/>
      <c r="K33" s="61"/>
      <c r="L33" s="61"/>
      <c r="M33" s="61"/>
      <c r="N33" s="61"/>
      <c r="O33" s="61"/>
      <c r="P33" s="62">
        <v>1</v>
      </c>
      <c r="Q33" s="63">
        <v>0</v>
      </c>
      <c r="R33" s="143">
        <f>VLOOKUP(B33,'Vaste korting'!$C$58:$G$72,5,FALSE)</f>
        <v>0</v>
      </c>
      <c r="S33" s="64">
        <f t="shared" si="0"/>
        <v>0</v>
      </c>
    </row>
    <row r="34" spans="1:19" x14ac:dyDescent="0.3">
      <c r="A34" s="56" t="s">
        <v>609</v>
      </c>
      <c r="B34" s="56" t="s">
        <v>665</v>
      </c>
      <c r="C34" s="57" t="s">
        <v>673</v>
      </c>
      <c r="D34" s="57" t="s">
        <v>668</v>
      </c>
      <c r="E34" s="57" t="s">
        <v>674</v>
      </c>
      <c r="F34" s="57" t="s">
        <v>675</v>
      </c>
      <c r="G34" s="58">
        <v>1140</v>
      </c>
      <c r="H34" s="58">
        <v>8718166030855</v>
      </c>
      <c r="I34" s="60"/>
      <c r="J34" s="61"/>
      <c r="K34" s="61"/>
      <c r="L34" s="61"/>
      <c r="M34" s="61"/>
      <c r="N34" s="61"/>
      <c r="O34" s="61"/>
      <c r="P34" s="62">
        <v>1</v>
      </c>
      <c r="Q34" s="63">
        <v>0</v>
      </c>
      <c r="R34" s="143">
        <f>VLOOKUP(B34,'Vaste korting'!$C$58:$G$72,5,FALSE)</f>
        <v>0</v>
      </c>
      <c r="S34" s="64">
        <f t="shared" si="0"/>
        <v>0</v>
      </c>
    </row>
    <row r="35" spans="1:19" x14ac:dyDescent="0.3">
      <c r="A35" s="56" t="s">
        <v>609</v>
      </c>
      <c r="B35" s="56" t="s">
        <v>676</v>
      </c>
      <c r="C35" s="57" t="s">
        <v>677</v>
      </c>
      <c r="D35" s="57" t="s">
        <v>486</v>
      </c>
      <c r="E35" s="57" t="s">
        <v>174</v>
      </c>
      <c r="F35" s="57" t="s">
        <v>515</v>
      </c>
      <c r="G35" s="58">
        <v>262.36</v>
      </c>
      <c r="H35" s="58">
        <v>8713946040888</v>
      </c>
      <c r="I35" s="60"/>
      <c r="J35" s="61"/>
      <c r="K35" s="61"/>
      <c r="L35" s="61"/>
      <c r="M35" s="61"/>
      <c r="N35" s="61"/>
      <c r="O35" s="61"/>
      <c r="P35" s="62">
        <v>1</v>
      </c>
      <c r="Q35" s="63">
        <v>0</v>
      </c>
      <c r="R35" s="143">
        <f>VLOOKUP(B35,'Vaste korting'!$C$58:$G$72,5,FALSE)</f>
        <v>0</v>
      </c>
      <c r="S35" s="64">
        <f t="shared" si="0"/>
        <v>0</v>
      </c>
    </row>
    <row r="36" spans="1:19" x14ac:dyDescent="0.3">
      <c r="A36" s="56" t="s">
        <v>609</v>
      </c>
      <c r="B36" s="56" t="s">
        <v>678</v>
      </c>
      <c r="C36" s="57" t="s">
        <v>679</v>
      </c>
      <c r="D36" s="57" t="s">
        <v>680</v>
      </c>
      <c r="E36" s="57" t="s">
        <v>458</v>
      </c>
      <c r="F36" s="57" t="s">
        <v>174</v>
      </c>
      <c r="G36" s="58">
        <v>118</v>
      </c>
      <c r="H36" s="58">
        <v>8711145507171</v>
      </c>
      <c r="I36" s="60"/>
      <c r="J36" s="61"/>
      <c r="K36" s="61"/>
      <c r="L36" s="61"/>
      <c r="M36" s="61"/>
      <c r="N36" s="61"/>
      <c r="O36" s="61"/>
      <c r="P36" s="62">
        <v>1</v>
      </c>
      <c r="Q36" s="63">
        <v>0</v>
      </c>
      <c r="R36" s="143">
        <f>VLOOKUP(B36,'Vaste korting'!$C$58:$G$72,5,FALSE)</f>
        <v>0</v>
      </c>
      <c r="S36" s="64">
        <f t="shared" si="0"/>
        <v>0</v>
      </c>
    </row>
    <row r="37" spans="1:19" x14ac:dyDescent="0.3">
      <c r="A37" s="56" t="s">
        <v>609</v>
      </c>
      <c r="B37" s="56" t="s">
        <v>681</v>
      </c>
      <c r="C37" s="57" t="s">
        <v>682</v>
      </c>
      <c r="D37" s="57" t="s">
        <v>683</v>
      </c>
      <c r="E37" s="57" t="s">
        <v>258</v>
      </c>
      <c r="F37" s="57" t="s">
        <v>174</v>
      </c>
      <c r="G37" s="58">
        <v>259</v>
      </c>
      <c r="H37" s="58">
        <v>8710401102587</v>
      </c>
      <c r="I37" s="60"/>
      <c r="J37" s="61"/>
      <c r="K37" s="61"/>
      <c r="L37" s="61"/>
      <c r="M37" s="61"/>
      <c r="N37" s="61"/>
      <c r="O37" s="61"/>
      <c r="P37" s="62">
        <v>1</v>
      </c>
      <c r="Q37" s="63">
        <v>0</v>
      </c>
      <c r="R37" s="143">
        <f>VLOOKUP(B37,'Vaste korting'!$C$58:$G$72,5,FALSE)</f>
        <v>0</v>
      </c>
      <c r="S37" s="64">
        <f t="shared" si="0"/>
        <v>0</v>
      </c>
    </row>
    <row r="38" spans="1:19" x14ac:dyDescent="0.3">
      <c r="A38" s="56" t="s">
        <v>609</v>
      </c>
      <c r="B38" s="56" t="s">
        <v>681</v>
      </c>
      <c r="C38" s="57" t="s">
        <v>682</v>
      </c>
      <c r="D38" s="57" t="s">
        <v>683</v>
      </c>
      <c r="E38" s="57" t="s">
        <v>258</v>
      </c>
      <c r="F38" s="57" t="s">
        <v>172</v>
      </c>
      <c r="G38" s="58">
        <v>193</v>
      </c>
      <c r="H38" s="58">
        <v>8710401059928</v>
      </c>
      <c r="I38" s="60"/>
      <c r="J38" s="61"/>
      <c r="K38" s="61"/>
      <c r="L38" s="61"/>
      <c r="M38" s="61"/>
      <c r="N38" s="61"/>
      <c r="O38" s="61"/>
      <c r="P38" s="62">
        <v>1</v>
      </c>
      <c r="Q38" s="63">
        <v>0</v>
      </c>
      <c r="R38" s="143">
        <f>VLOOKUP(B38,'Vaste korting'!$C$58:$G$72,5,FALSE)</f>
        <v>0</v>
      </c>
      <c r="S38" s="64">
        <f t="shared" si="0"/>
        <v>0</v>
      </c>
    </row>
    <row r="39" spans="1:19" x14ac:dyDescent="0.3">
      <c r="A39" s="56" t="s">
        <v>609</v>
      </c>
      <c r="B39" s="56" t="s">
        <v>684</v>
      </c>
      <c r="C39" s="57" t="s">
        <v>685</v>
      </c>
      <c r="D39" s="57" t="s">
        <v>498</v>
      </c>
      <c r="E39" s="57" t="s">
        <v>174</v>
      </c>
      <c r="F39" s="57" t="s">
        <v>515</v>
      </c>
      <c r="G39" s="58">
        <v>149.96</v>
      </c>
      <c r="H39" s="58">
        <v>8718272005556</v>
      </c>
      <c r="I39" s="60"/>
      <c r="J39" s="61"/>
      <c r="K39" s="61"/>
      <c r="L39" s="61"/>
      <c r="M39" s="61"/>
      <c r="N39" s="61"/>
      <c r="O39" s="61"/>
      <c r="P39" s="62">
        <v>1</v>
      </c>
      <c r="Q39" s="63">
        <v>0</v>
      </c>
      <c r="R39" s="143">
        <f>VLOOKUP(B39,'Vaste korting'!$C$58:$G$72,5,FALSE)</f>
        <v>0</v>
      </c>
      <c r="S39" s="64">
        <f t="shared" si="0"/>
        <v>0</v>
      </c>
    </row>
    <row r="40" spans="1:19" x14ac:dyDescent="0.3">
      <c r="A40" s="56" t="s">
        <v>609</v>
      </c>
      <c r="B40" s="56" t="s">
        <v>684</v>
      </c>
      <c r="C40" s="57" t="s">
        <v>686</v>
      </c>
      <c r="D40" s="57" t="s">
        <v>498</v>
      </c>
      <c r="E40" s="57" t="s">
        <v>174</v>
      </c>
      <c r="F40" s="57" t="s">
        <v>515</v>
      </c>
      <c r="G40" s="58">
        <v>136.26000000000002</v>
      </c>
      <c r="H40" s="58">
        <v>8718272003811</v>
      </c>
      <c r="I40" s="60"/>
      <c r="J40" s="61"/>
      <c r="K40" s="61"/>
      <c r="L40" s="61"/>
      <c r="M40" s="61"/>
      <c r="N40" s="61"/>
      <c r="O40" s="61"/>
      <c r="P40" s="62">
        <v>1</v>
      </c>
      <c r="Q40" s="63">
        <v>0</v>
      </c>
      <c r="R40" s="143">
        <f>VLOOKUP(B40,'Vaste korting'!$C$58:$G$72,5,FALSE)</f>
        <v>0</v>
      </c>
      <c r="S40" s="64">
        <f t="shared" si="0"/>
        <v>0</v>
      </c>
    </row>
    <row r="41" spans="1:19" x14ac:dyDescent="0.3">
      <c r="A41" s="56" t="s">
        <v>609</v>
      </c>
      <c r="B41" s="56" t="s">
        <v>687</v>
      </c>
      <c r="C41" s="57" t="s">
        <v>688</v>
      </c>
      <c r="D41" s="57" t="s">
        <v>271</v>
      </c>
      <c r="E41" s="57" t="s">
        <v>689</v>
      </c>
      <c r="F41" s="57" t="s">
        <v>690</v>
      </c>
      <c r="G41" s="58">
        <v>1069</v>
      </c>
      <c r="H41" s="58">
        <v>8710401567188</v>
      </c>
      <c r="I41" s="60"/>
      <c r="J41" s="61"/>
      <c r="K41" s="61"/>
      <c r="L41" s="61"/>
      <c r="M41" s="61"/>
      <c r="N41" s="61"/>
      <c r="O41" s="61"/>
      <c r="P41" s="62">
        <v>1</v>
      </c>
      <c r="Q41" s="63">
        <v>0</v>
      </c>
      <c r="R41" s="143">
        <f>VLOOKUP(B41,'Vaste korting'!$C$58:$G$72,5,FALSE)</f>
        <v>0</v>
      </c>
      <c r="S41" s="64">
        <f t="shared" si="0"/>
        <v>0</v>
      </c>
    </row>
    <row r="42" spans="1:19" x14ac:dyDescent="0.3">
      <c r="A42" s="56" t="s">
        <v>609</v>
      </c>
      <c r="B42" s="56" t="s">
        <v>687</v>
      </c>
      <c r="C42" s="57" t="s">
        <v>691</v>
      </c>
      <c r="D42" s="57" t="s">
        <v>271</v>
      </c>
      <c r="E42" s="57" t="s">
        <v>689</v>
      </c>
      <c r="F42" s="57" t="s">
        <v>690</v>
      </c>
      <c r="G42" s="58">
        <v>520</v>
      </c>
      <c r="H42" s="58">
        <v>8710401237395</v>
      </c>
      <c r="I42" s="60"/>
      <c r="J42" s="61"/>
      <c r="K42" s="61"/>
      <c r="L42" s="61"/>
      <c r="M42" s="61"/>
      <c r="N42" s="61"/>
      <c r="O42" s="61"/>
      <c r="P42" s="62">
        <v>1</v>
      </c>
      <c r="Q42" s="63">
        <v>0</v>
      </c>
      <c r="R42" s="143">
        <f>VLOOKUP(B42,'Vaste korting'!$C$58:$G$72,5,FALSE)</f>
        <v>0</v>
      </c>
      <c r="S42" s="64">
        <f t="shared" si="0"/>
        <v>0</v>
      </c>
    </row>
    <row r="43" spans="1:19" x14ac:dyDescent="0.3">
      <c r="A43" s="56" t="s">
        <v>609</v>
      </c>
      <c r="B43" s="56" t="s">
        <v>687</v>
      </c>
      <c r="C43" s="57" t="s">
        <v>692</v>
      </c>
      <c r="D43" s="57" t="s">
        <v>271</v>
      </c>
      <c r="E43" s="57" t="s">
        <v>458</v>
      </c>
      <c r="F43" s="57" t="s">
        <v>693</v>
      </c>
      <c r="G43" s="58">
        <v>374</v>
      </c>
      <c r="H43" s="58">
        <v>8710401567157</v>
      </c>
      <c r="I43" s="60"/>
      <c r="J43" s="61"/>
      <c r="K43" s="61"/>
      <c r="L43" s="61"/>
      <c r="M43" s="61"/>
      <c r="N43" s="61"/>
      <c r="O43" s="61"/>
      <c r="P43" s="62">
        <v>1</v>
      </c>
      <c r="Q43" s="63">
        <v>0</v>
      </c>
      <c r="R43" s="143">
        <f>VLOOKUP(B43,'Vaste korting'!$C$58:$G$72,5,FALSE)</f>
        <v>0</v>
      </c>
      <c r="S43" s="64">
        <f t="shared" si="0"/>
        <v>0</v>
      </c>
    </row>
    <row r="44" spans="1:19" x14ac:dyDescent="0.3">
      <c r="A44" s="56" t="s">
        <v>609</v>
      </c>
      <c r="B44" s="56" t="s">
        <v>687</v>
      </c>
      <c r="C44" s="57" t="s">
        <v>694</v>
      </c>
      <c r="D44" s="57" t="s">
        <v>271</v>
      </c>
      <c r="E44" s="57" t="s">
        <v>458</v>
      </c>
      <c r="F44" s="57" t="s">
        <v>172</v>
      </c>
      <c r="G44" s="58">
        <v>207</v>
      </c>
      <c r="H44" s="58">
        <v>8710401044689</v>
      </c>
      <c r="I44" s="60"/>
      <c r="J44" s="61"/>
      <c r="K44" s="61"/>
      <c r="L44" s="61"/>
      <c r="M44" s="61"/>
      <c r="N44" s="61"/>
      <c r="O44" s="61"/>
      <c r="P44" s="62">
        <v>1</v>
      </c>
      <c r="Q44" s="63">
        <v>0</v>
      </c>
      <c r="R44" s="143">
        <f>VLOOKUP(B44,'Vaste korting'!$C$58:$G$72,5,FALSE)</f>
        <v>0</v>
      </c>
      <c r="S44" s="64">
        <f t="shared" si="0"/>
        <v>0</v>
      </c>
    </row>
    <row r="45" spans="1:19" x14ac:dyDescent="0.3">
      <c r="A45" s="56" t="s">
        <v>609</v>
      </c>
      <c r="B45" s="56" t="s">
        <v>687</v>
      </c>
      <c r="C45" s="57" t="s">
        <v>695</v>
      </c>
      <c r="D45" s="57" t="s">
        <v>271</v>
      </c>
      <c r="E45" s="57" t="s">
        <v>458</v>
      </c>
      <c r="F45" s="57" t="s">
        <v>172</v>
      </c>
      <c r="G45" s="58">
        <v>213</v>
      </c>
      <c r="H45" s="58">
        <v>8710401044658</v>
      </c>
      <c r="I45" s="60"/>
      <c r="J45" s="61"/>
      <c r="K45" s="61"/>
      <c r="L45" s="61"/>
      <c r="M45" s="61"/>
      <c r="N45" s="61"/>
      <c r="O45" s="61"/>
      <c r="P45" s="62">
        <v>1</v>
      </c>
      <c r="Q45" s="63">
        <v>0</v>
      </c>
      <c r="R45" s="143">
        <f>VLOOKUP(B45,'Vaste korting'!$C$58:$G$72,5,FALSE)</f>
        <v>0</v>
      </c>
      <c r="S45" s="64">
        <f t="shared" si="0"/>
        <v>0</v>
      </c>
    </row>
    <row r="46" spans="1:19" x14ac:dyDescent="0.3">
      <c r="A46" s="56" t="s">
        <v>609</v>
      </c>
      <c r="B46" s="56" t="s">
        <v>687</v>
      </c>
      <c r="C46" s="57" t="s">
        <v>696</v>
      </c>
      <c r="D46" s="57" t="s">
        <v>271</v>
      </c>
      <c r="E46" s="57" t="s">
        <v>458</v>
      </c>
      <c r="F46" s="57" t="s">
        <v>172</v>
      </c>
      <c r="G46" s="58">
        <v>198</v>
      </c>
      <c r="H46" s="58">
        <v>8710401044641</v>
      </c>
      <c r="I46" s="60"/>
      <c r="J46" s="61"/>
      <c r="K46" s="61"/>
      <c r="L46" s="61"/>
      <c r="M46" s="61"/>
      <c r="N46" s="61"/>
      <c r="O46" s="61"/>
      <c r="P46" s="62">
        <v>1</v>
      </c>
      <c r="Q46" s="63">
        <v>0</v>
      </c>
      <c r="R46" s="143">
        <f>VLOOKUP(B46,'Vaste korting'!$C$58:$G$72,5,FALSE)</f>
        <v>0</v>
      </c>
      <c r="S46" s="64">
        <f t="shared" si="0"/>
        <v>0</v>
      </c>
    </row>
    <row r="47" spans="1:19" x14ac:dyDescent="0.3">
      <c r="A47" s="56" t="s">
        <v>609</v>
      </c>
      <c r="B47" s="56" t="s">
        <v>697</v>
      </c>
      <c r="C47" s="57" t="s">
        <v>698</v>
      </c>
      <c r="D47" s="57" t="s">
        <v>699</v>
      </c>
      <c r="E47" s="57" t="s">
        <v>174</v>
      </c>
      <c r="F47" s="57" t="s">
        <v>515</v>
      </c>
      <c r="G47" s="58">
        <v>132</v>
      </c>
      <c r="H47" s="58">
        <v>8715426008173</v>
      </c>
      <c r="I47" s="60"/>
      <c r="J47" s="61"/>
      <c r="K47" s="61"/>
      <c r="L47" s="61"/>
      <c r="M47" s="61"/>
      <c r="N47" s="61"/>
      <c r="O47" s="61"/>
      <c r="P47" s="62">
        <v>1</v>
      </c>
      <c r="Q47" s="63">
        <v>0</v>
      </c>
      <c r="R47" s="143">
        <f>VLOOKUP(B47,'Vaste korting'!$C$58:$G$72,5,FALSE)</f>
        <v>0</v>
      </c>
      <c r="S47" s="64">
        <f t="shared" si="0"/>
        <v>0</v>
      </c>
    </row>
    <row r="48" spans="1:19" x14ac:dyDescent="0.3">
      <c r="A48" s="56" t="s">
        <v>609</v>
      </c>
      <c r="B48" s="56" t="s">
        <v>700</v>
      </c>
      <c r="C48" s="57" t="s">
        <v>701</v>
      </c>
      <c r="D48" s="57" t="s">
        <v>702</v>
      </c>
      <c r="E48" s="57" t="s">
        <v>203</v>
      </c>
      <c r="F48" s="57" t="s">
        <v>204</v>
      </c>
      <c r="G48" s="58">
        <v>261</v>
      </c>
      <c r="H48" s="58">
        <v>8713300043319</v>
      </c>
      <c r="I48" s="60"/>
      <c r="J48" s="61"/>
      <c r="K48" s="61"/>
      <c r="L48" s="61"/>
      <c r="M48" s="61"/>
      <c r="N48" s="61"/>
      <c r="O48" s="61"/>
      <c r="P48" s="62">
        <v>1</v>
      </c>
      <c r="Q48" s="63">
        <v>0</v>
      </c>
      <c r="R48" s="143">
        <f>VLOOKUP(B48,'Vaste korting'!$C$58:$G$72,5,FALSE)</f>
        <v>0</v>
      </c>
      <c r="S48" s="64">
        <f t="shared" si="0"/>
        <v>0</v>
      </c>
    </row>
    <row r="49" spans="1:19" x14ac:dyDescent="0.3">
      <c r="A49" s="56" t="s">
        <v>609</v>
      </c>
      <c r="B49" s="56" t="s">
        <v>700</v>
      </c>
      <c r="C49" s="57" t="s">
        <v>703</v>
      </c>
      <c r="D49" s="57" t="s">
        <v>704</v>
      </c>
      <c r="E49" s="57" t="s">
        <v>171</v>
      </c>
      <c r="F49" s="57" t="s">
        <v>116</v>
      </c>
      <c r="G49" s="58">
        <v>270</v>
      </c>
      <c r="H49" s="58">
        <v>8712800588498</v>
      </c>
      <c r="I49" s="60"/>
      <c r="J49" s="61"/>
      <c r="K49" s="61"/>
      <c r="L49" s="61"/>
      <c r="M49" s="61"/>
      <c r="N49" s="61"/>
      <c r="O49" s="61"/>
      <c r="P49" s="62">
        <v>1</v>
      </c>
      <c r="Q49" s="63">
        <v>0</v>
      </c>
      <c r="R49" s="143">
        <f>VLOOKUP(B49,'Vaste korting'!$C$58:$G$72,5,FALSE)</f>
        <v>0</v>
      </c>
      <c r="S49" s="64">
        <f t="shared" si="0"/>
        <v>0</v>
      </c>
    </row>
    <row r="50" spans="1:19" x14ac:dyDescent="0.3">
      <c r="A50" s="56" t="s">
        <v>609</v>
      </c>
      <c r="B50" s="56" t="s">
        <v>700</v>
      </c>
      <c r="C50" s="57" t="s">
        <v>705</v>
      </c>
      <c r="D50" s="57" t="s">
        <v>704</v>
      </c>
      <c r="E50" s="57" t="s">
        <v>203</v>
      </c>
      <c r="F50" s="57" t="s">
        <v>204</v>
      </c>
      <c r="G50" s="58">
        <v>199</v>
      </c>
      <c r="H50" s="58">
        <v>8712800188285</v>
      </c>
      <c r="I50" s="60"/>
      <c r="J50" s="61"/>
      <c r="K50" s="61"/>
      <c r="L50" s="61"/>
      <c r="M50" s="61"/>
      <c r="N50" s="61"/>
      <c r="O50" s="61"/>
      <c r="P50" s="62">
        <v>1</v>
      </c>
      <c r="Q50" s="63">
        <v>0</v>
      </c>
      <c r="R50" s="143">
        <f>VLOOKUP(B50,'Vaste korting'!$C$58:$G$72,5,FALSE)</f>
        <v>0</v>
      </c>
      <c r="S50" s="64">
        <f t="shared" si="0"/>
        <v>0</v>
      </c>
    </row>
    <row r="51" spans="1:19" x14ac:dyDescent="0.3">
      <c r="A51" s="56" t="s">
        <v>609</v>
      </c>
      <c r="B51" s="56" t="s">
        <v>700</v>
      </c>
      <c r="C51" s="57" t="s">
        <v>706</v>
      </c>
      <c r="D51" s="57" t="s">
        <v>704</v>
      </c>
      <c r="E51" s="57" t="s">
        <v>203</v>
      </c>
      <c r="F51" s="57" t="s">
        <v>204</v>
      </c>
      <c r="G51" s="58">
        <v>195</v>
      </c>
      <c r="H51" s="58">
        <v>8712800187660</v>
      </c>
      <c r="I51" s="60"/>
      <c r="J51" s="61"/>
      <c r="K51" s="61"/>
      <c r="L51" s="61"/>
      <c r="M51" s="61"/>
      <c r="N51" s="61"/>
      <c r="O51" s="61"/>
      <c r="P51" s="62">
        <v>1</v>
      </c>
      <c r="Q51" s="63">
        <v>0</v>
      </c>
      <c r="R51" s="143">
        <f>VLOOKUP(B51,'Vaste korting'!$C$58:$G$72,5,FALSE)</f>
        <v>0</v>
      </c>
      <c r="S51" s="64">
        <f t="shared" si="0"/>
        <v>0</v>
      </c>
    </row>
    <row r="52" spans="1:19" x14ac:dyDescent="0.3">
      <c r="A52" s="56" t="s">
        <v>609</v>
      </c>
      <c r="B52" s="56" t="s">
        <v>700</v>
      </c>
      <c r="C52" s="57" t="s">
        <v>707</v>
      </c>
      <c r="D52" s="57" t="s">
        <v>704</v>
      </c>
      <c r="E52" s="57" t="s">
        <v>708</v>
      </c>
      <c r="F52" s="57" t="s">
        <v>349</v>
      </c>
      <c r="G52" s="58">
        <v>12</v>
      </c>
      <c r="H52" s="58">
        <v>8713300074597</v>
      </c>
      <c r="I52" s="60"/>
      <c r="J52" s="61"/>
      <c r="K52" s="61"/>
      <c r="L52" s="61"/>
      <c r="M52" s="61"/>
      <c r="N52" s="61"/>
      <c r="O52" s="61"/>
      <c r="P52" s="62">
        <v>1</v>
      </c>
      <c r="Q52" s="63">
        <v>0</v>
      </c>
      <c r="R52" s="143">
        <f>VLOOKUP(B52,'Vaste korting'!$C$58:$G$72,5,FALSE)</f>
        <v>0</v>
      </c>
      <c r="S52" s="64">
        <f t="shared" si="0"/>
        <v>0</v>
      </c>
    </row>
    <row r="53" spans="1:19" x14ac:dyDescent="0.3">
      <c r="A53" s="56" t="s">
        <v>609</v>
      </c>
      <c r="B53" s="56" t="s">
        <v>700</v>
      </c>
      <c r="C53" s="57" t="s">
        <v>709</v>
      </c>
      <c r="D53" s="57" t="s">
        <v>704</v>
      </c>
      <c r="E53" s="57" t="s">
        <v>171</v>
      </c>
      <c r="F53" s="57" t="s">
        <v>116</v>
      </c>
      <c r="G53" s="58">
        <v>214</v>
      </c>
      <c r="H53" s="58">
        <v>8713300802558</v>
      </c>
      <c r="I53" s="60"/>
      <c r="J53" s="61"/>
      <c r="K53" s="61"/>
      <c r="L53" s="61"/>
      <c r="M53" s="61"/>
      <c r="N53" s="61"/>
      <c r="O53" s="61"/>
      <c r="P53" s="62">
        <v>1</v>
      </c>
      <c r="Q53" s="63">
        <v>0</v>
      </c>
      <c r="R53" s="143">
        <f>VLOOKUP(B53,'Vaste korting'!$C$58:$G$72,5,FALSE)</f>
        <v>0</v>
      </c>
      <c r="S53" s="64">
        <f t="shared" si="0"/>
        <v>0</v>
      </c>
    </row>
    <row r="54" spans="1:19" x14ac:dyDescent="0.3">
      <c r="A54" s="56" t="s">
        <v>609</v>
      </c>
      <c r="B54" s="56" t="s">
        <v>700</v>
      </c>
      <c r="C54" s="57" t="s">
        <v>709</v>
      </c>
      <c r="D54" s="57" t="s">
        <v>704</v>
      </c>
      <c r="E54" s="57" t="s">
        <v>710</v>
      </c>
      <c r="F54" s="57" t="s">
        <v>116</v>
      </c>
      <c r="G54" s="58">
        <v>71</v>
      </c>
      <c r="H54" s="58">
        <v>8712800188339</v>
      </c>
      <c r="I54" s="60"/>
      <c r="J54" s="61"/>
      <c r="K54" s="61"/>
      <c r="L54" s="61"/>
      <c r="M54" s="61"/>
      <c r="N54" s="61"/>
      <c r="O54" s="61"/>
      <c r="P54" s="62">
        <v>1</v>
      </c>
      <c r="Q54" s="63">
        <v>0</v>
      </c>
      <c r="R54" s="143">
        <f>VLOOKUP(B54,'Vaste korting'!$C$58:$G$72,5,FALSE)</f>
        <v>0</v>
      </c>
      <c r="S54" s="64">
        <f t="shared" si="0"/>
        <v>0</v>
      </c>
    </row>
    <row r="55" spans="1:19" x14ac:dyDescent="0.3">
      <c r="P55" s="7"/>
      <c r="Q55" s="7" t="s">
        <v>290</v>
      </c>
      <c r="R55" s="7"/>
      <c r="S55" s="50">
        <f>SUM(S3:S54)</f>
        <v>0</v>
      </c>
    </row>
  </sheetData>
  <autoFilter ref="A2:S54" xr:uid="{E50FE027-B656-4513-83C3-6DE6BF873ACA}">
    <sortState xmlns:xlrd2="http://schemas.microsoft.com/office/spreadsheetml/2017/richdata2" ref="A3:S54">
      <sortCondition descending="1" ref="G2:G54"/>
    </sortState>
  </autoFilter>
  <mergeCells count="1">
    <mergeCell ref="A1:S1"/>
  </mergeCells>
  <conditionalFormatting sqref="J3:R54">
    <cfRule type="expression" dxfId="1" priority="5">
      <formula>#REF!&gt;0</formula>
    </cfRule>
  </conditionalFormatting>
  <conditionalFormatting sqref="S3:S54">
    <cfRule type="expression" dxfId="0" priority="3">
      <formula>#REF!&gt;0</formula>
    </cfRule>
  </conditionalFormatting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5497A-DBD5-4CB6-97DF-C8114651CBD5}">
  <sheetPr>
    <tabColor theme="7" tint="0.39997558519241921"/>
    <pageSetUpPr fitToPage="1"/>
  </sheetPr>
  <dimension ref="A1:J62"/>
  <sheetViews>
    <sheetView tabSelected="1" view="pageBreakPreview" zoomScale="90" zoomScaleNormal="90" zoomScaleSheetLayoutView="90" workbookViewId="0">
      <selection activeCell="A2" sqref="A2"/>
    </sheetView>
  </sheetViews>
  <sheetFormatPr defaultColWidth="8.88671875" defaultRowHeight="13.8" x14ac:dyDescent="0.3"/>
  <cols>
    <col min="1" max="1" width="28.6640625" style="101" bestFit="1" customWidth="1"/>
    <col min="2" max="2" width="26.109375" style="101" bestFit="1" customWidth="1"/>
    <col min="3" max="3" width="21.88671875" style="105" bestFit="1" customWidth="1"/>
    <col min="4" max="4" width="6.88671875" style="115" bestFit="1" customWidth="1"/>
    <col min="5" max="5" width="12" style="115" bestFit="1" customWidth="1"/>
    <col min="6" max="6" width="17.44140625" style="100" customWidth="1"/>
    <col min="7" max="7" width="19.33203125" style="101" customWidth="1"/>
    <col min="8" max="9" width="21.109375" style="101" customWidth="1"/>
    <col min="10" max="10" width="43.33203125" style="100" customWidth="1"/>
    <col min="11" max="16384" width="8.88671875" style="101"/>
  </cols>
  <sheetData>
    <row r="1" spans="1:10" ht="32.4" customHeight="1" x14ac:dyDescent="0.3">
      <c r="A1" s="179" t="s">
        <v>714</v>
      </c>
      <c r="B1" s="179"/>
      <c r="C1" s="179"/>
      <c r="D1" s="179"/>
      <c r="E1" s="179"/>
      <c r="F1" s="179"/>
      <c r="G1" s="179"/>
      <c r="H1" s="179"/>
      <c r="I1" s="179"/>
      <c r="J1" s="180"/>
    </row>
    <row r="2" spans="1:10" s="105" customFormat="1" ht="55.2" x14ac:dyDescent="0.3">
      <c r="A2" s="116" t="s">
        <v>715</v>
      </c>
      <c r="B2" s="102" t="s">
        <v>716</v>
      </c>
      <c r="C2" s="103" t="s">
        <v>717</v>
      </c>
      <c r="D2" s="102" t="s">
        <v>718</v>
      </c>
      <c r="E2" s="102" t="s">
        <v>719</v>
      </c>
      <c r="F2" s="103" t="s">
        <v>720</v>
      </c>
      <c r="G2" s="104" t="s">
        <v>721</v>
      </c>
      <c r="H2" s="104" t="s">
        <v>722</v>
      </c>
      <c r="I2" s="104" t="s">
        <v>901</v>
      </c>
      <c r="J2" s="117" t="s">
        <v>723</v>
      </c>
    </row>
    <row r="3" spans="1:10" x14ac:dyDescent="0.3">
      <c r="A3" s="118"/>
      <c r="B3" s="106"/>
      <c r="C3" s="107"/>
      <c r="D3" s="106"/>
      <c r="E3" s="106"/>
      <c r="F3" s="108"/>
      <c r="G3" s="109"/>
      <c r="H3" s="109" t="s">
        <v>724</v>
      </c>
      <c r="I3" s="110">
        <v>0</v>
      </c>
      <c r="J3" s="119"/>
    </row>
    <row r="4" spans="1:10" x14ac:dyDescent="0.3">
      <c r="A4" s="120" t="s">
        <v>725</v>
      </c>
      <c r="B4" s="111" t="s">
        <v>726</v>
      </c>
      <c r="C4" s="111" t="s">
        <v>726</v>
      </c>
      <c r="D4" s="111">
        <v>25</v>
      </c>
      <c r="E4" s="112" t="s">
        <v>727</v>
      </c>
      <c r="F4" s="137">
        <v>2</v>
      </c>
      <c r="G4" s="138">
        <v>42</v>
      </c>
      <c r="H4" s="174">
        <f>SUM(F4*$I$3)</f>
        <v>0</v>
      </c>
      <c r="I4" s="113">
        <f>H4*G4</f>
        <v>0</v>
      </c>
      <c r="J4" s="121"/>
    </row>
    <row r="5" spans="1:10" x14ac:dyDescent="0.3">
      <c r="A5" s="120" t="s">
        <v>728</v>
      </c>
      <c r="B5" s="111" t="s">
        <v>729</v>
      </c>
      <c r="C5" s="111" t="s">
        <v>730</v>
      </c>
      <c r="D5" s="111">
        <v>77</v>
      </c>
      <c r="E5" s="112" t="s">
        <v>731</v>
      </c>
      <c r="F5" s="137">
        <v>2</v>
      </c>
      <c r="G5" s="138">
        <v>42</v>
      </c>
      <c r="H5" s="174">
        <f>SUM(F5*$I$3)</f>
        <v>0</v>
      </c>
      <c r="I5" s="113">
        <f t="shared" ref="I5:I61" si="0">H5*G5</f>
        <v>0</v>
      </c>
      <c r="J5" s="121"/>
    </row>
    <row r="6" spans="1:10" x14ac:dyDescent="0.3">
      <c r="A6" s="120"/>
      <c r="B6" s="111" t="s">
        <v>732</v>
      </c>
      <c r="C6" s="111" t="s">
        <v>732</v>
      </c>
      <c r="D6" s="111">
        <v>60</v>
      </c>
      <c r="E6" s="112" t="s">
        <v>731</v>
      </c>
      <c r="F6" s="137">
        <v>2</v>
      </c>
      <c r="G6" s="138">
        <v>42</v>
      </c>
      <c r="H6" s="174">
        <f>SUM(F6*$I$3)</f>
        <v>0</v>
      </c>
      <c r="I6" s="113">
        <f t="shared" si="0"/>
        <v>0</v>
      </c>
      <c r="J6" s="121"/>
    </row>
    <row r="7" spans="1:10" x14ac:dyDescent="0.3">
      <c r="A7" s="120"/>
      <c r="B7" s="111" t="s">
        <v>733</v>
      </c>
      <c r="C7" s="111" t="s">
        <v>733</v>
      </c>
      <c r="D7" s="111">
        <v>100</v>
      </c>
      <c r="E7" s="112" t="s">
        <v>731</v>
      </c>
      <c r="F7" s="137">
        <v>2</v>
      </c>
      <c r="G7" s="138">
        <v>42</v>
      </c>
      <c r="H7" s="174">
        <f>SUM(F7*$I$3)</f>
        <v>0</v>
      </c>
      <c r="I7" s="113">
        <f t="shared" si="0"/>
        <v>0</v>
      </c>
      <c r="J7" s="121"/>
    </row>
    <row r="8" spans="1:10" x14ac:dyDescent="0.3">
      <c r="A8" s="120"/>
      <c r="B8" s="111" t="s">
        <v>734</v>
      </c>
      <c r="C8" s="111" t="s">
        <v>735</v>
      </c>
      <c r="D8" s="111">
        <v>35</v>
      </c>
      <c r="E8" s="112" t="s">
        <v>731</v>
      </c>
      <c r="F8" s="137">
        <v>2</v>
      </c>
      <c r="G8" s="138">
        <v>42</v>
      </c>
      <c r="H8" s="174">
        <f>SUM(F8*$I$3)</f>
        <v>0</v>
      </c>
      <c r="I8" s="113">
        <f t="shared" si="0"/>
        <v>0</v>
      </c>
      <c r="J8" s="121"/>
    </row>
    <row r="9" spans="1:10" x14ac:dyDescent="0.3">
      <c r="A9" s="120"/>
      <c r="B9" s="111" t="s">
        <v>736</v>
      </c>
      <c r="C9" s="111" t="s">
        <v>730</v>
      </c>
      <c r="D9" s="111">
        <v>75</v>
      </c>
      <c r="E9" s="112" t="s">
        <v>731</v>
      </c>
      <c r="F9" s="137">
        <v>2</v>
      </c>
      <c r="G9" s="138">
        <v>42</v>
      </c>
      <c r="H9" s="174">
        <f t="shared" ref="H9:H29" si="1">SUM(F9*$I$3)</f>
        <v>0</v>
      </c>
      <c r="I9" s="113">
        <f t="shared" si="0"/>
        <v>0</v>
      </c>
      <c r="J9" s="121"/>
    </row>
    <row r="10" spans="1:10" x14ac:dyDescent="0.3">
      <c r="A10" s="120"/>
      <c r="B10" s="111" t="s">
        <v>737</v>
      </c>
      <c r="C10" s="111" t="s">
        <v>738</v>
      </c>
      <c r="D10" s="111">
        <v>17</v>
      </c>
      <c r="E10" s="112" t="s">
        <v>731</v>
      </c>
      <c r="F10" s="137">
        <v>2</v>
      </c>
      <c r="G10" s="138">
        <v>42</v>
      </c>
      <c r="H10" s="174">
        <f t="shared" si="1"/>
        <v>0</v>
      </c>
      <c r="I10" s="113">
        <f t="shared" si="0"/>
        <v>0</v>
      </c>
      <c r="J10" s="121"/>
    </row>
    <row r="11" spans="1:10" x14ac:dyDescent="0.3">
      <c r="A11" s="120"/>
      <c r="B11" s="111" t="s">
        <v>739</v>
      </c>
      <c r="C11" s="111" t="s">
        <v>730</v>
      </c>
      <c r="D11" s="111">
        <v>85</v>
      </c>
      <c r="E11" s="112" t="s">
        <v>731</v>
      </c>
      <c r="F11" s="137">
        <v>2</v>
      </c>
      <c r="G11" s="138">
        <v>42</v>
      </c>
      <c r="H11" s="174">
        <f t="shared" si="1"/>
        <v>0</v>
      </c>
      <c r="I11" s="113">
        <f t="shared" si="0"/>
        <v>0</v>
      </c>
      <c r="J11" s="121"/>
    </row>
    <row r="12" spans="1:10" x14ac:dyDescent="0.3">
      <c r="A12" s="120"/>
      <c r="B12" s="111" t="s">
        <v>740</v>
      </c>
      <c r="C12" s="111" t="s">
        <v>740</v>
      </c>
      <c r="D12" s="111">
        <v>195</v>
      </c>
      <c r="E12" s="112" t="s">
        <v>731</v>
      </c>
      <c r="F12" s="137">
        <v>2</v>
      </c>
      <c r="G12" s="138">
        <v>42</v>
      </c>
      <c r="H12" s="174">
        <f t="shared" si="1"/>
        <v>0</v>
      </c>
      <c r="I12" s="113">
        <f t="shared" si="0"/>
        <v>0</v>
      </c>
      <c r="J12" s="121"/>
    </row>
    <row r="13" spans="1:10" x14ac:dyDescent="0.3">
      <c r="A13" s="120" t="s">
        <v>741</v>
      </c>
      <c r="B13" s="111" t="s">
        <v>742</v>
      </c>
      <c r="C13" s="111" t="s">
        <v>743</v>
      </c>
      <c r="D13" s="111">
        <v>31</v>
      </c>
      <c r="E13" s="112" t="s">
        <v>744</v>
      </c>
      <c r="F13" s="137">
        <v>2</v>
      </c>
      <c r="G13" s="138">
        <v>42</v>
      </c>
      <c r="H13" s="174">
        <f t="shared" si="1"/>
        <v>0</v>
      </c>
      <c r="I13" s="113">
        <f t="shared" si="0"/>
        <v>0</v>
      </c>
      <c r="J13" s="121"/>
    </row>
    <row r="14" spans="1:10" x14ac:dyDescent="0.3">
      <c r="A14" s="120"/>
      <c r="B14" s="111" t="s">
        <v>745</v>
      </c>
      <c r="C14" s="111" t="s">
        <v>746</v>
      </c>
      <c r="D14" s="111">
        <v>1</v>
      </c>
      <c r="E14" s="112" t="s">
        <v>747</v>
      </c>
      <c r="F14" s="137">
        <v>2</v>
      </c>
      <c r="G14" s="138">
        <v>42</v>
      </c>
      <c r="H14" s="174">
        <f t="shared" si="1"/>
        <v>0</v>
      </c>
      <c r="I14" s="113">
        <f t="shared" si="0"/>
        <v>0</v>
      </c>
      <c r="J14" s="121"/>
    </row>
    <row r="15" spans="1:10" x14ac:dyDescent="0.3">
      <c r="A15" s="120" t="s">
        <v>748</v>
      </c>
      <c r="B15" s="111" t="s">
        <v>749</v>
      </c>
      <c r="C15" s="111" t="s">
        <v>750</v>
      </c>
      <c r="D15" s="111">
        <v>59</v>
      </c>
      <c r="E15" s="112" t="s">
        <v>749</v>
      </c>
      <c r="F15" s="137">
        <v>2</v>
      </c>
      <c r="G15" s="138">
        <v>42</v>
      </c>
      <c r="H15" s="174">
        <f t="shared" si="1"/>
        <v>0</v>
      </c>
      <c r="I15" s="113">
        <f t="shared" si="0"/>
        <v>0</v>
      </c>
      <c r="J15" s="121"/>
    </row>
    <row r="16" spans="1:10" x14ac:dyDescent="0.3">
      <c r="A16" s="120"/>
      <c r="B16" s="111" t="s">
        <v>751</v>
      </c>
      <c r="C16" s="111" t="s">
        <v>752</v>
      </c>
      <c r="D16" s="111">
        <v>9</v>
      </c>
      <c r="E16" s="112" t="s">
        <v>749</v>
      </c>
      <c r="F16" s="137">
        <v>2</v>
      </c>
      <c r="G16" s="138">
        <v>42</v>
      </c>
      <c r="H16" s="174">
        <f t="shared" si="1"/>
        <v>0</v>
      </c>
      <c r="I16" s="113">
        <f t="shared" si="0"/>
        <v>0</v>
      </c>
      <c r="J16" s="121"/>
    </row>
    <row r="17" spans="1:10" x14ac:dyDescent="0.3">
      <c r="A17" s="120" t="s">
        <v>753</v>
      </c>
      <c r="B17" s="111" t="s">
        <v>754</v>
      </c>
      <c r="C17" s="111" t="s">
        <v>755</v>
      </c>
      <c r="D17" s="111">
        <v>49</v>
      </c>
      <c r="E17" s="112" t="s">
        <v>756</v>
      </c>
      <c r="F17" s="137">
        <v>2</v>
      </c>
      <c r="G17" s="138">
        <v>42</v>
      </c>
      <c r="H17" s="174">
        <f t="shared" si="1"/>
        <v>0</v>
      </c>
      <c r="I17" s="113">
        <f t="shared" si="0"/>
        <v>0</v>
      </c>
      <c r="J17" s="121"/>
    </row>
    <row r="18" spans="1:10" x14ac:dyDescent="0.3">
      <c r="A18" s="120"/>
      <c r="B18" s="111" t="s">
        <v>757</v>
      </c>
      <c r="C18" s="111" t="s">
        <v>758</v>
      </c>
      <c r="D18" s="111">
        <v>46</v>
      </c>
      <c r="E18" s="112" t="s">
        <v>756</v>
      </c>
      <c r="F18" s="137">
        <v>2</v>
      </c>
      <c r="G18" s="138">
        <v>42</v>
      </c>
      <c r="H18" s="174">
        <f t="shared" si="1"/>
        <v>0</v>
      </c>
      <c r="I18" s="113">
        <f t="shared" si="0"/>
        <v>0</v>
      </c>
      <c r="J18" s="121"/>
    </row>
    <row r="19" spans="1:10" x14ac:dyDescent="0.3">
      <c r="A19" s="120"/>
      <c r="B19" s="111" t="s">
        <v>759</v>
      </c>
      <c r="C19" s="111" t="s">
        <v>760</v>
      </c>
      <c r="D19" s="111" t="s">
        <v>761</v>
      </c>
      <c r="E19" s="112" t="s">
        <v>756</v>
      </c>
      <c r="F19" s="137">
        <v>2</v>
      </c>
      <c r="G19" s="138">
        <v>42</v>
      </c>
      <c r="H19" s="174">
        <f t="shared" si="1"/>
        <v>0</v>
      </c>
      <c r="I19" s="113">
        <f t="shared" si="0"/>
        <v>0</v>
      </c>
      <c r="J19" s="121"/>
    </row>
    <row r="20" spans="1:10" x14ac:dyDescent="0.3">
      <c r="A20" s="120" t="s">
        <v>762</v>
      </c>
      <c r="B20" s="111" t="s">
        <v>729</v>
      </c>
      <c r="C20" s="111" t="s">
        <v>763</v>
      </c>
      <c r="D20" s="111">
        <v>6</v>
      </c>
      <c r="E20" s="112" t="s">
        <v>764</v>
      </c>
      <c r="F20" s="137">
        <v>2</v>
      </c>
      <c r="G20" s="138">
        <v>42</v>
      </c>
      <c r="H20" s="174">
        <f t="shared" si="1"/>
        <v>0</v>
      </c>
      <c r="I20" s="113">
        <f t="shared" si="0"/>
        <v>0</v>
      </c>
      <c r="J20" s="121"/>
    </row>
    <row r="21" spans="1:10" x14ac:dyDescent="0.3">
      <c r="A21" s="120"/>
      <c r="B21" s="111" t="s">
        <v>765</v>
      </c>
      <c r="C21" s="111" t="s">
        <v>766</v>
      </c>
      <c r="D21" s="111" t="s">
        <v>767</v>
      </c>
      <c r="E21" s="112" t="s">
        <v>764</v>
      </c>
      <c r="F21" s="137">
        <v>2</v>
      </c>
      <c r="G21" s="138">
        <v>42</v>
      </c>
      <c r="H21" s="174">
        <f t="shared" si="1"/>
        <v>0</v>
      </c>
      <c r="I21" s="113">
        <f t="shared" si="0"/>
        <v>0</v>
      </c>
      <c r="J21" s="121"/>
    </row>
    <row r="22" spans="1:10" x14ac:dyDescent="0.3">
      <c r="A22" s="120"/>
      <c r="B22" s="111" t="s">
        <v>768</v>
      </c>
      <c r="C22" s="111" t="s">
        <v>769</v>
      </c>
      <c r="D22" s="111">
        <v>4</v>
      </c>
      <c r="E22" s="112" t="s">
        <v>764</v>
      </c>
      <c r="F22" s="137">
        <v>2</v>
      </c>
      <c r="G22" s="138">
        <v>42</v>
      </c>
      <c r="H22" s="174">
        <f t="shared" si="1"/>
        <v>0</v>
      </c>
      <c r="I22" s="113">
        <f t="shared" si="0"/>
        <v>0</v>
      </c>
      <c r="J22" s="121"/>
    </row>
    <row r="23" spans="1:10" x14ac:dyDescent="0.3">
      <c r="A23" s="120"/>
      <c r="B23" s="111" t="s">
        <v>770</v>
      </c>
      <c r="C23" s="111" t="s">
        <v>763</v>
      </c>
      <c r="D23" s="111">
        <v>6</v>
      </c>
      <c r="E23" s="112" t="s">
        <v>764</v>
      </c>
      <c r="F23" s="137">
        <v>2</v>
      </c>
      <c r="G23" s="138">
        <v>42</v>
      </c>
      <c r="H23" s="174">
        <f t="shared" si="1"/>
        <v>0</v>
      </c>
      <c r="I23" s="113">
        <f t="shared" si="0"/>
        <v>0</v>
      </c>
      <c r="J23" s="121"/>
    </row>
    <row r="24" spans="1:10" x14ac:dyDescent="0.3">
      <c r="A24" s="120" t="s">
        <v>771</v>
      </c>
      <c r="B24" s="111" t="s">
        <v>772</v>
      </c>
      <c r="C24" s="111" t="s">
        <v>773</v>
      </c>
      <c r="D24" s="111">
        <v>60</v>
      </c>
      <c r="E24" s="112" t="s">
        <v>774</v>
      </c>
      <c r="F24" s="137">
        <v>2</v>
      </c>
      <c r="G24" s="138">
        <v>42</v>
      </c>
      <c r="H24" s="174">
        <f t="shared" si="1"/>
        <v>0</v>
      </c>
      <c r="I24" s="113">
        <f t="shared" si="0"/>
        <v>0</v>
      </c>
      <c r="J24" s="121"/>
    </row>
    <row r="25" spans="1:10" x14ac:dyDescent="0.3">
      <c r="A25" s="120"/>
      <c r="B25" s="111" t="s">
        <v>775</v>
      </c>
      <c r="C25" s="111" t="s">
        <v>776</v>
      </c>
      <c r="D25" s="111">
        <v>1</v>
      </c>
      <c r="E25" s="112" t="s">
        <v>774</v>
      </c>
      <c r="F25" s="137">
        <v>2</v>
      </c>
      <c r="G25" s="138">
        <v>42</v>
      </c>
      <c r="H25" s="174">
        <f t="shared" si="1"/>
        <v>0</v>
      </c>
      <c r="I25" s="113">
        <f t="shared" si="0"/>
        <v>0</v>
      </c>
      <c r="J25" s="121"/>
    </row>
    <row r="26" spans="1:10" x14ac:dyDescent="0.3">
      <c r="A26" s="120"/>
      <c r="B26" s="111" t="s">
        <v>777</v>
      </c>
      <c r="C26" s="111" t="s">
        <v>777</v>
      </c>
      <c r="D26" s="111">
        <v>1</v>
      </c>
      <c r="E26" s="112" t="s">
        <v>774</v>
      </c>
      <c r="F26" s="137">
        <v>2</v>
      </c>
      <c r="G26" s="138">
        <v>42</v>
      </c>
      <c r="H26" s="174">
        <f t="shared" si="1"/>
        <v>0</v>
      </c>
      <c r="I26" s="113">
        <f t="shared" si="0"/>
        <v>0</v>
      </c>
      <c r="J26" s="121"/>
    </row>
    <row r="27" spans="1:10" x14ac:dyDescent="0.3">
      <c r="A27" s="120"/>
      <c r="B27" s="111" t="s">
        <v>778</v>
      </c>
      <c r="C27" s="111" t="s">
        <v>779</v>
      </c>
      <c r="D27" s="111">
        <v>1</v>
      </c>
      <c r="E27" s="112" t="s">
        <v>774</v>
      </c>
      <c r="F27" s="137">
        <v>2</v>
      </c>
      <c r="G27" s="138">
        <v>42</v>
      </c>
      <c r="H27" s="174">
        <f t="shared" si="1"/>
        <v>0</v>
      </c>
      <c r="I27" s="113">
        <f t="shared" si="0"/>
        <v>0</v>
      </c>
      <c r="J27" s="121"/>
    </row>
    <row r="28" spans="1:10" x14ac:dyDescent="0.3">
      <c r="A28" s="120"/>
      <c r="B28" s="111" t="s">
        <v>780</v>
      </c>
      <c r="C28" s="111" t="s">
        <v>781</v>
      </c>
      <c r="D28" s="111">
        <v>1</v>
      </c>
      <c r="E28" s="112" t="s">
        <v>774</v>
      </c>
      <c r="F28" s="137">
        <v>2</v>
      </c>
      <c r="G28" s="138">
        <v>42</v>
      </c>
      <c r="H28" s="174">
        <f t="shared" si="1"/>
        <v>0</v>
      </c>
      <c r="I28" s="113">
        <f t="shared" si="0"/>
        <v>0</v>
      </c>
      <c r="J28" s="121"/>
    </row>
    <row r="29" spans="1:10" x14ac:dyDescent="0.3">
      <c r="A29" s="120"/>
      <c r="B29" s="111" t="s">
        <v>782</v>
      </c>
      <c r="C29" s="111" t="s">
        <v>782</v>
      </c>
      <c r="D29" s="111">
        <v>8</v>
      </c>
      <c r="E29" s="112" t="s">
        <v>774</v>
      </c>
      <c r="F29" s="137">
        <v>2</v>
      </c>
      <c r="G29" s="138">
        <v>42</v>
      </c>
      <c r="H29" s="174">
        <f t="shared" si="1"/>
        <v>0</v>
      </c>
      <c r="I29" s="113">
        <f t="shared" si="0"/>
        <v>0</v>
      </c>
      <c r="J29" s="121"/>
    </row>
    <row r="30" spans="1:10" x14ac:dyDescent="0.3">
      <c r="A30" s="120"/>
      <c r="B30" s="111" t="s">
        <v>783</v>
      </c>
      <c r="C30" s="111" t="s">
        <v>784</v>
      </c>
      <c r="D30" s="111">
        <v>1</v>
      </c>
      <c r="E30" s="112" t="s">
        <v>774</v>
      </c>
      <c r="F30" s="137">
        <v>2</v>
      </c>
      <c r="G30" s="138">
        <v>42</v>
      </c>
      <c r="H30" s="174">
        <f t="shared" ref="H30:H61" si="2">SUM(F30*$I$3)</f>
        <v>0</v>
      </c>
      <c r="I30" s="113">
        <f t="shared" si="0"/>
        <v>0</v>
      </c>
      <c r="J30" s="121"/>
    </row>
    <row r="31" spans="1:10" x14ac:dyDescent="0.3">
      <c r="A31" s="120" t="s">
        <v>785</v>
      </c>
      <c r="B31" s="111" t="s">
        <v>729</v>
      </c>
      <c r="C31" s="111" t="s">
        <v>786</v>
      </c>
      <c r="D31" s="111">
        <v>2</v>
      </c>
      <c r="E31" s="112" t="s">
        <v>787</v>
      </c>
      <c r="F31" s="137">
        <v>2</v>
      </c>
      <c r="G31" s="138">
        <v>42</v>
      </c>
      <c r="H31" s="174">
        <f t="shared" si="2"/>
        <v>0</v>
      </c>
      <c r="I31" s="113">
        <f t="shared" si="0"/>
        <v>0</v>
      </c>
      <c r="J31" s="121"/>
    </row>
    <row r="32" spans="1:10" x14ac:dyDescent="0.3">
      <c r="A32" s="120"/>
      <c r="B32" s="111" t="s">
        <v>788</v>
      </c>
      <c r="C32" s="111" t="s">
        <v>789</v>
      </c>
      <c r="D32" s="111">
        <v>6</v>
      </c>
      <c r="E32" s="112" t="s">
        <v>787</v>
      </c>
      <c r="F32" s="137">
        <v>2</v>
      </c>
      <c r="G32" s="138">
        <v>42</v>
      </c>
      <c r="H32" s="174">
        <f t="shared" si="2"/>
        <v>0</v>
      </c>
      <c r="I32" s="113">
        <f t="shared" si="0"/>
        <v>0</v>
      </c>
      <c r="J32" s="121"/>
    </row>
    <row r="33" spans="1:10" x14ac:dyDescent="0.3">
      <c r="A33" s="120"/>
      <c r="B33" s="111" t="s">
        <v>790</v>
      </c>
      <c r="C33" s="111" t="s">
        <v>791</v>
      </c>
      <c r="D33" s="111">
        <v>30</v>
      </c>
      <c r="E33" s="112" t="s">
        <v>787</v>
      </c>
      <c r="F33" s="137">
        <v>2</v>
      </c>
      <c r="G33" s="138">
        <v>42</v>
      </c>
      <c r="H33" s="174">
        <f t="shared" si="2"/>
        <v>0</v>
      </c>
      <c r="I33" s="113">
        <f t="shared" si="0"/>
        <v>0</v>
      </c>
      <c r="J33" s="121"/>
    </row>
    <row r="34" spans="1:10" x14ac:dyDescent="0.3">
      <c r="A34" s="120"/>
      <c r="B34" s="111" t="s">
        <v>792</v>
      </c>
      <c r="C34" s="111" t="s">
        <v>793</v>
      </c>
      <c r="D34" s="111">
        <v>20</v>
      </c>
      <c r="E34" s="112" t="s">
        <v>787</v>
      </c>
      <c r="F34" s="137">
        <v>2</v>
      </c>
      <c r="G34" s="138">
        <v>42</v>
      </c>
      <c r="H34" s="174">
        <f t="shared" si="2"/>
        <v>0</v>
      </c>
      <c r="I34" s="113">
        <f t="shared" si="0"/>
        <v>0</v>
      </c>
      <c r="J34" s="121"/>
    </row>
    <row r="35" spans="1:10" x14ac:dyDescent="0.3">
      <c r="A35" s="120"/>
      <c r="B35" s="111" t="s">
        <v>794</v>
      </c>
      <c r="C35" s="111" t="s">
        <v>795</v>
      </c>
      <c r="D35" s="111">
        <v>75</v>
      </c>
      <c r="E35" s="112" t="s">
        <v>787</v>
      </c>
      <c r="F35" s="137">
        <v>2</v>
      </c>
      <c r="G35" s="138">
        <v>42</v>
      </c>
      <c r="H35" s="174">
        <f t="shared" si="2"/>
        <v>0</v>
      </c>
      <c r="I35" s="113">
        <f t="shared" si="0"/>
        <v>0</v>
      </c>
      <c r="J35" s="121"/>
    </row>
    <row r="36" spans="1:10" x14ac:dyDescent="0.3">
      <c r="A36" s="120"/>
      <c r="B36" s="111" t="s">
        <v>796</v>
      </c>
      <c r="C36" s="111" t="s">
        <v>797</v>
      </c>
      <c r="D36" s="111">
        <v>5</v>
      </c>
      <c r="E36" s="112" t="s">
        <v>787</v>
      </c>
      <c r="F36" s="137">
        <v>2</v>
      </c>
      <c r="G36" s="138">
        <v>42</v>
      </c>
      <c r="H36" s="174">
        <f t="shared" si="2"/>
        <v>0</v>
      </c>
      <c r="I36" s="113">
        <f t="shared" si="0"/>
        <v>0</v>
      </c>
      <c r="J36" s="121"/>
    </row>
    <row r="37" spans="1:10" x14ac:dyDescent="0.3">
      <c r="A37" s="120"/>
      <c r="B37" s="111" t="s">
        <v>798</v>
      </c>
      <c r="C37" s="111" t="s">
        <v>789</v>
      </c>
      <c r="D37" s="111">
        <v>1</v>
      </c>
      <c r="E37" s="112" t="s">
        <v>787</v>
      </c>
      <c r="F37" s="137">
        <v>2</v>
      </c>
      <c r="G37" s="138">
        <v>42</v>
      </c>
      <c r="H37" s="174">
        <f t="shared" si="2"/>
        <v>0</v>
      </c>
      <c r="I37" s="113">
        <f t="shared" si="0"/>
        <v>0</v>
      </c>
      <c r="J37" s="121"/>
    </row>
    <row r="38" spans="1:10" x14ac:dyDescent="0.3">
      <c r="A38" s="120"/>
      <c r="B38" s="111" t="s">
        <v>799</v>
      </c>
      <c r="C38" s="111" t="s">
        <v>800</v>
      </c>
      <c r="D38" s="111">
        <v>34</v>
      </c>
      <c r="E38" s="112" t="s">
        <v>799</v>
      </c>
      <c r="F38" s="137">
        <v>2</v>
      </c>
      <c r="G38" s="138">
        <v>42</v>
      </c>
      <c r="H38" s="174">
        <f t="shared" si="2"/>
        <v>0</v>
      </c>
      <c r="I38" s="113">
        <f t="shared" si="0"/>
        <v>0</v>
      </c>
      <c r="J38" s="121"/>
    </row>
    <row r="39" spans="1:10" x14ac:dyDescent="0.3">
      <c r="A39" s="120" t="s">
        <v>801</v>
      </c>
      <c r="B39" s="111" t="s">
        <v>802</v>
      </c>
      <c r="C39" s="111" t="s">
        <v>803</v>
      </c>
      <c r="D39" s="111">
        <v>2</v>
      </c>
      <c r="E39" s="112" t="s">
        <v>804</v>
      </c>
      <c r="F39" s="137">
        <v>2</v>
      </c>
      <c r="G39" s="138">
        <v>42</v>
      </c>
      <c r="H39" s="174">
        <f t="shared" si="2"/>
        <v>0</v>
      </c>
      <c r="I39" s="113">
        <f t="shared" si="0"/>
        <v>0</v>
      </c>
      <c r="J39" s="121"/>
    </row>
    <row r="40" spans="1:10" x14ac:dyDescent="0.3">
      <c r="A40" s="120" t="s">
        <v>805</v>
      </c>
      <c r="B40" s="111" t="s">
        <v>806</v>
      </c>
      <c r="C40" s="111" t="s">
        <v>807</v>
      </c>
      <c r="D40" s="111">
        <v>1</v>
      </c>
      <c r="E40" s="112" t="s">
        <v>806</v>
      </c>
      <c r="F40" s="137">
        <v>2</v>
      </c>
      <c r="G40" s="138">
        <v>42</v>
      </c>
      <c r="H40" s="174">
        <f t="shared" si="2"/>
        <v>0</v>
      </c>
      <c r="I40" s="113">
        <f t="shared" si="0"/>
        <v>0</v>
      </c>
      <c r="J40" s="121"/>
    </row>
    <row r="41" spans="1:10" x14ac:dyDescent="0.3">
      <c r="A41" s="120"/>
      <c r="B41" s="111" t="s">
        <v>808</v>
      </c>
      <c r="C41" s="111" t="s">
        <v>809</v>
      </c>
      <c r="D41" s="111">
        <v>3</v>
      </c>
      <c r="E41" s="112" t="s">
        <v>810</v>
      </c>
      <c r="F41" s="137">
        <v>2</v>
      </c>
      <c r="G41" s="138">
        <v>42</v>
      </c>
      <c r="H41" s="174">
        <f t="shared" si="2"/>
        <v>0</v>
      </c>
      <c r="I41" s="113">
        <f t="shared" si="0"/>
        <v>0</v>
      </c>
      <c r="J41" s="121"/>
    </row>
    <row r="42" spans="1:10" x14ac:dyDescent="0.3">
      <c r="A42" s="120"/>
      <c r="B42" s="111" t="s">
        <v>811</v>
      </c>
      <c r="C42" s="111" t="s">
        <v>809</v>
      </c>
      <c r="D42" s="111">
        <v>1</v>
      </c>
      <c r="E42" s="112" t="s">
        <v>810</v>
      </c>
      <c r="F42" s="137">
        <v>2</v>
      </c>
      <c r="G42" s="138">
        <v>42</v>
      </c>
      <c r="H42" s="174">
        <f t="shared" si="2"/>
        <v>0</v>
      </c>
      <c r="I42" s="113">
        <f t="shared" si="0"/>
        <v>0</v>
      </c>
      <c r="J42" s="121"/>
    </row>
    <row r="43" spans="1:10" x14ac:dyDescent="0.3">
      <c r="A43" s="120" t="s">
        <v>812</v>
      </c>
      <c r="B43" s="111" t="s">
        <v>813</v>
      </c>
      <c r="C43" s="111" t="s">
        <v>814</v>
      </c>
      <c r="D43" s="111">
        <v>67</v>
      </c>
      <c r="E43" s="112" t="s">
        <v>815</v>
      </c>
      <c r="F43" s="137">
        <v>2</v>
      </c>
      <c r="G43" s="138">
        <v>42</v>
      </c>
      <c r="H43" s="174">
        <f t="shared" si="2"/>
        <v>0</v>
      </c>
      <c r="I43" s="113">
        <f t="shared" si="0"/>
        <v>0</v>
      </c>
      <c r="J43" s="121"/>
    </row>
    <row r="44" spans="1:10" x14ac:dyDescent="0.3">
      <c r="A44" s="120"/>
      <c r="B44" s="111" t="s">
        <v>816</v>
      </c>
      <c r="C44" s="111" t="s">
        <v>817</v>
      </c>
      <c r="D44" s="111">
        <v>36</v>
      </c>
      <c r="E44" s="112" t="s">
        <v>815</v>
      </c>
      <c r="F44" s="137">
        <v>2</v>
      </c>
      <c r="G44" s="138">
        <v>42</v>
      </c>
      <c r="H44" s="174">
        <f t="shared" si="2"/>
        <v>0</v>
      </c>
      <c r="I44" s="113">
        <f t="shared" si="0"/>
        <v>0</v>
      </c>
      <c r="J44" s="121"/>
    </row>
    <row r="45" spans="1:10" x14ac:dyDescent="0.3">
      <c r="A45" s="120"/>
      <c r="B45" s="111" t="s">
        <v>818</v>
      </c>
      <c r="C45" s="111" t="s">
        <v>819</v>
      </c>
      <c r="D45" s="111">
        <v>10</v>
      </c>
      <c r="E45" s="112" t="s">
        <v>815</v>
      </c>
      <c r="F45" s="137">
        <v>2</v>
      </c>
      <c r="G45" s="138">
        <v>42</v>
      </c>
      <c r="H45" s="174">
        <f t="shared" si="2"/>
        <v>0</v>
      </c>
      <c r="I45" s="113">
        <f t="shared" si="0"/>
        <v>0</v>
      </c>
      <c r="J45" s="121"/>
    </row>
    <row r="46" spans="1:10" x14ac:dyDescent="0.3">
      <c r="A46" s="120"/>
      <c r="B46" s="111" t="s">
        <v>820</v>
      </c>
      <c r="C46" s="111" t="s">
        <v>821</v>
      </c>
      <c r="D46" s="111">
        <v>130</v>
      </c>
      <c r="E46" s="112" t="s">
        <v>815</v>
      </c>
      <c r="F46" s="137">
        <v>2</v>
      </c>
      <c r="G46" s="138">
        <v>42</v>
      </c>
      <c r="H46" s="174">
        <f t="shared" si="2"/>
        <v>0</v>
      </c>
      <c r="I46" s="113">
        <f t="shared" si="0"/>
        <v>0</v>
      </c>
      <c r="J46" s="121"/>
    </row>
    <row r="47" spans="1:10" x14ac:dyDescent="0.3">
      <c r="A47" s="120"/>
      <c r="B47" s="111" t="s">
        <v>822</v>
      </c>
      <c r="C47" s="111" t="s">
        <v>823</v>
      </c>
      <c r="D47" s="111">
        <v>19</v>
      </c>
      <c r="E47" s="112" t="s">
        <v>824</v>
      </c>
      <c r="F47" s="137">
        <v>2</v>
      </c>
      <c r="G47" s="138">
        <v>42</v>
      </c>
      <c r="H47" s="174">
        <f t="shared" si="2"/>
        <v>0</v>
      </c>
      <c r="I47" s="113">
        <f t="shared" si="0"/>
        <v>0</v>
      </c>
      <c r="J47" s="121"/>
    </row>
    <row r="48" spans="1:10" x14ac:dyDescent="0.3">
      <c r="A48" s="120"/>
      <c r="B48" s="111" t="s">
        <v>825</v>
      </c>
      <c r="C48" s="111" t="s">
        <v>826</v>
      </c>
      <c r="D48" s="111">
        <v>51</v>
      </c>
      <c r="E48" s="112" t="s">
        <v>827</v>
      </c>
      <c r="F48" s="137">
        <v>2</v>
      </c>
      <c r="G48" s="138">
        <v>42</v>
      </c>
      <c r="H48" s="174">
        <f t="shared" si="2"/>
        <v>0</v>
      </c>
      <c r="I48" s="113">
        <f t="shared" si="0"/>
        <v>0</v>
      </c>
      <c r="J48" s="121"/>
    </row>
    <row r="49" spans="1:10" x14ac:dyDescent="0.3">
      <c r="A49" s="120"/>
      <c r="B49" s="111" t="s">
        <v>828</v>
      </c>
      <c r="C49" s="111" t="s">
        <v>829</v>
      </c>
      <c r="D49" s="111">
        <v>101</v>
      </c>
      <c r="E49" s="112" t="s">
        <v>815</v>
      </c>
      <c r="F49" s="137">
        <v>2</v>
      </c>
      <c r="G49" s="138">
        <v>42</v>
      </c>
      <c r="H49" s="174">
        <f t="shared" si="2"/>
        <v>0</v>
      </c>
      <c r="I49" s="113">
        <f t="shared" si="0"/>
        <v>0</v>
      </c>
      <c r="J49" s="121"/>
    </row>
    <row r="50" spans="1:10" x14ac:dyDescent="0.3">
      <c r="A50" s="120" t="s">
        <v>830</v>
      </c>
      <c r="B50" s="111" t="s">
        <v>831</v>
      </c>
      <c r="C50" s="111" t="s">
        <v>832</v>
      </c>
      <c r="D50" s="111">
        <v>6</v>
      </c>
      <c r="E50" s="112" t="s">
        <v>744</v>
      </c>
      <c r="F50" s="137">
        <v>2</v>
      </c>
      <c r="G50" s="138">
        <v>42</v>
      </c>
      <c r="H50" s="174">
        <f t="shared" si="2"/>
        <v>0</v>
      </c>
      <c r="I50" s="113">
        <f t="shared" si="0"/>
        <v>0</v>
      </c>
      <c r="J50" s="121"/>
    </row>
    <row r="51" spans="1:10" x14ac:dyDescent="0.3">
      <c r="A51" s="120"/>
      <c r="B51" s="111" t="s">
        <v>833</v>
      </c>
      <c r="C51" s="111" t="s">
        <v>832</v>
      </c>
      <c r="D51" s="111">
        <v>4</v>
      </c>
      <c r="E51" s="112" t="s">
        <v>744</v>
      </c>
      <c r="F51" s="137">
        <v>2</v>
      </c>
      <c r="G51" s="138">
        <v>42</v>
      </c>
      <c r="H51" s="174">
        <f t="shared" si="2"/>
        <v>0</v>
      </c>
      <c r="I51" s="113">
        <f t="shared" si="0"/>
        <v>0</v>
      </c>
      <c r="J51" s="121"/>
    </row>
    <row r="52" spans="1:10" x14ac:dyDescent="0.3">
      <c r="A52" s="120"/>
      <c r="B52" s="111" t="s">
        <v>834</v>
      </c>
      <c r="C52" s="111" t="s">
        <v>835</v>
      </c>
      <c r="D52" s="111">
        <v>48</v>
      </c>
      <c r="E52" s="112" t="s">
        <v>836</v>
      </c>
      <c r="F52" s="137">
        <v>2</v>
      </c>
      <c r="G52" s="138">
        <v>42</v>
      </c>
      <c r="H52" s="174">
        <f t="shared" si="2"/>
        <v>0</v>
      </c>
      <c r="I52" s="113">
        <f t="shared" si="0"/>
        <v>0</v>
      </c>
      <c r="J52" s="121"/>
    </row>
    <row r="53" spans="1:10" x14ac:dyDescent="0.3">
      <c r="A53" s="120"/>
      <c r="B53" s="111" t="s">
        <v>837</v>
      </c>
      <c r="C53" s="111" t="s">
        <v>743</v>
      </c>
      <c r="D53" s="111">
        <v>31</v>
      </c>
      <c r="E53" s="112" t="s">
        <v>744</v>
      </c>
      <c r="F53" s="137">
        <v>2</v>
      </c>
      <c r="G53" s="138">
        <v>42</v>
      </c>
      <c r="H53" s="174">
        <f t="shared" si="2"/>
        <v>0</v>
      </c>
      <c r="I53" s="113">
        <f t="shared" si="0"/>
        <v>0</v>
      </c>
      <c r="J53" s="121"/>
    </row>
    <row r="54" spans="1:10" x14ac:dyDescent="0.3">
      <c r="A54" s="120"/>
      <c r="B54" s="111" t="s">
        <v>838</v>
      </c>
      <c r="C54" s="111" t="s">
        <v>746</v>
      </c>
      <c r="D54" s="111">
        <v>1</v>
      </c>
      <c r="E54" s="112" t="s">
        <v>747</v>
      </c>
      <c r="F54" s="137">
        <v>2</v>
      </c>
      <c r="G54" s="138">
        <v>42</v>
      </c>
      <c r="H54" s="174">
        <f t="shared" si="2"/>
        <v>0</v>
      </c>
      <c r="I54" s="113">
        <f t="shared" si="0"/>
        <v>0</v>
      </c>
      <c r="J54" s="121"/>
    </row>
    <row r="55" spans="1:10" x14ac:dyDescent="0.3">
      <c r="A55" s="120" t="s">
        <v>839</v>
      </c>
      <c r="B55" s="111" t="s">
        <v>840</v>
      </c>
      <c r="C55" s="111" t="s">
        <v>841</v>
      </c>
      <c r="D55" s="111">
        <v>2</v>
      </c>
      <c r="E55" s="112" t="s">
        <v>842</v>
      </c>
      <c r="F55" s="137">
        <v>2</v>
      </c>
      <c r="G55" s="138">
        <v>42</v>
      </c>
      <c r="H55" s="174">
        <f t="shared" si="2"/>
        <v>0</v>
      </c>
      <c r="I55" s="113">
        <f t="shared" si="0"/>
        <v>0</v>
      </c>
      <c r="J55" s="121"/>
    </row>
    <row r="56" spans="1:10" x14ac:dyDescent="0.3">
      <c r="A56" s="120"/>
      <c r="B56" s="111" t="s">
        <v>843</v>
      </c>
      <c r="C56" s="111" t="s">
        <v>843</v>
      </c>
      <c r="D56" s="111">
        <v>36</v>
      </c>
      <c r="E56" s="112" t="s">
        <v>842</v>
      </c>
      <c r="F56" s="137">
        <v>2</v>
      </c>
      <c r="G56" s="138">
        <v>42</v>
      </c>
      <c r="H56" s="174">
        <f t="shared" si="2"/>
        <v>0</v>
      </c>
      <c r="I56" s="113">
        <f t="shared" si="0"/>
        <v>0</v>
      </c>
      <c r="J56" s="121"/>
    </row>
    <row r="57" spans="1:10" x14ac:dyDescent="0.3">
      <c r="A57" s="120"/>
      <c r="B57" s="111" t="s">
        <v>844</v>
      </c>
      <c r="C57" s="111" t="s">
        <v>845</v>
      </c>
      <c r="D57" s="111">
        <v>30</v>
      </c>
      <c r="E57" s="112" t="s">
        <v>842</v>
      </c>
      <c r="F57" s="137">
        <v>2</v>
      </c>
      <c r="G57" s="138">
        <v>42</v>
      </c>
      <c r="H57" s="174">
        <f t="shared" si="2"/>
        <v>0</v>
      </c>
      <c r="I57" s="113">
        <f t="shared" si="0"/>
        <v>0</v>
      </c>
      <c r="J57" s="121"/>
    </row>
    <row r="58" spans="1:10" x14ac:dyDescent="0.3">
      <c r="A58" s="120"/>
      <c r="B58" s="111" t="s">
        <v>846</v>
      </c>
      <c r="C58" s="111" t="s">
        <v>847</v>
      </c>
      <c r="D58" s="111">
        <v>2</v>
      </c>
      <c r="E58" s="112" t="s">
        <v>846</v>
      </c>
      <c r="F58" s="137">
        <v>2</v>
      </c>
      <c r="G58" s="138">
        <v>42</v>
      </c>
      <c r="H58" s="174">
        <f t="shared" si="2"/>
        <v>0</v>
      </c>
      <c r="I58" s="113">
        <f t="shared" si="0"/>
        <v>0</v>
      </c>
      <c r="J58" s="121"/>
    </row>
    <row r="59" spans="1:10" x14ac:dyDescent="0.3">
      <c r="A59" s="120"/>
      <c r="B59" s="111" t="s">
        <v>848</v>
      </c>
      <c r="C59" s="111" t="s">
        <v>847</v>
      </c>
      <c r="D59" s="111">
        <v>23</v>
      </c>
      <c r="E59" s="112" t="s">
        <v>848</v>
      </c>
      <c r="F59" s="137">
        <v>2</v>
      </c>
      <c r="G59" s="138">
        <v>42</v>
      </c>
      <c r="H59" s="174">
        <f t="shared" si="2"/>
        <v>0</v>
      </c>
      <c r="I59" s="113">
        <f t="shared" si="0"/>
        <v>0</v>
      </c>
      <c r="J59" s="121"/>
    </row>
    <row r="60" spans="1:10" x14ac:dyDescent="0.3">
      <c r="A60" s="120"/>
      <c r="B60" s="111" t="s">
        <v>849</v>
      </c>
      <c r="C60" s="111" t="s">
        <v>850</v>
      </c>
      <c r="D60" s="111">
        <v>1</v>
      </c>
      <c r="E60" s="112" t="s">
        <v>842</v>
      </c>
      <c r="F60" s="137">
        <v>2</v>
      </c>
      <c r="G60" s="138">
        <v>42</v>
      </c>
      <c r="H60" s="174">
        <f t="shared" si="2"/>
        <v>0</v>
      </c>
      <c r="I60" s="113">
        <f t="shared" si="0"/>
        <v>0</v>
      </c>
      <c r="J60" s="121"/>
    </row>
    <row r="61" spans="1:10" x14ac:dyDescent="0.3">
      <c r="A61" s="120" t="s">
        <v>851</v>
      </c>
      <c r="B61" s="111" t="s">
        <v>851</v>
      </c>
      <c r="C61" s="111" t="s">
        <v>852</v>
      </c>
      <c r="D61" s="111">
        <v>16</v>
      </c>
      <c r="E61" s="112" t="s">
        <v>815</v>
      </c>
      <c r="F61" s="137">
        <v>2</v>
      </c>
      <c r="G61" s="138">
        <v>42</v>
      </c>
      <c r="H61" s="174">
        <f t="shared" si="2"/>
        <v>0</v>
      </c>
      <c r="I61" s="113">
        <f t="shared" si="0"/>
        <v>0</v>
      </c>
      <c r="J61" s="121"/>
    </row>
    <row r="62" spans="1:10" s="114" customFormat="1" ht="21" customHeight="1" thickBot="1" x14ac:dyDescent="0.35">
      <c r="A62" s="122"/>
      <c r="B62" s="123"/>
      <c r="C62" s="123"/>
      <c r="D62" s="124"/>
      <c r="E62" s="124"/>
      <c r="F62" s="125"/>
      <c r="G62" s="126" t="s">
        <v>853</v>
      </c>
      <c r="H62" s="127"/>
      <c r="I62" s="127">
        <f>SUM(I4:I61)</f>
        <v>0</v>
      </c>
      <c r="J62" s="128"/>
    </row>
  </sheetData>
  <mergeCells count="1">
    <mergeCell ref="A1:J1"/>
  </mergeCells>
  <pageMargins left="0.7" right="0.7" top="0.75" bottom="0.75" header="0.3" footer="0.3"/>
  <pageSetup paperSize="8" scale="88" fitToHeight="0" orientation="landscape" r:id="rId1"/>
  <rowBreaks count="1" manualBreakCount="1">
    <brk id="45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72557-832C-48D1-9DB5-DECEADBAA328}">
  <sheetPr>
    <tabColor theme="7" tint="0.39997558519241921"/>
    <pageSetUpPr fitToPage="1"/>
  </sheetPr>
  <dimension ref="A1:E9"/>
  <sheetViews>
    <sheetView view="pageBreakPreview" zoomScale="120" zoomScaleNormal="100" zoomScaleSheetLayoutView="120" workbookViewId="0">
      <selection activeCell="A5" sqref="A5"/>
    </sheetView>
  </sheetViews>
  <sheetFormatPr defaultRowHeight="14.4" x14ac:dyDescent="0.3"/>
  <cols>
    <col min="1" max="1" width="77" bestFit="1" customWidth="1"/>
    <col min="2" max="2" width="16.44140625" customWidth="1"/>
    <col min="3" max="3" width="16.5546875" customWidth="1"/>
    <col min="4" max="4" width="18.5546875" customWidth="1"/>
    <col min="5" max="5" width="18.44140625" customWidth="1"/>
  </cols>
  <sheetData>
    <row r="1" spans="1:5" x14ac:dyDescent="0.3">
      <c r="A1" s="129" t="s">
        <v>854</v>
      </c>
      <c r="B1" s="181" t="s">
        <v>711</v>
      </c>
      <c r="C1" s="182"/>
      <c r="D1" s="182"/>
      <c r="E1" s="183"/>
    </row>
    <row r="2" spans="1:5" x14ac:dyDescent="0.3">
      <c r="A2" s="130"/>
      <c r="E2" s="131"/>
    </row>
    <row r="3" spans="1:5" ht="7.2" customHeight="1" x14ac:dyDescent="0.3">
      <c r="A3" s="130"/>
      <c r="E3" s="131"/>
    </row>
    <row r="4" spans="1:5" x14ac:dyDescent="0.3">
      <c r="A4" s="132" t="s">
        <v>856</v>
      </c>
      <c r="B4" s="7" t="s">
        <v>723</v>
      </c>
      <c r="C4" s="12" t="s">
        <v>855</v>
      </c>
      <c r="D4" s="11"/>
      <c r="E4" s="134" t="s">
        <v>857</v>
      </c>
    </row>
    <row r="5" spans="1:5" x14ac:dyDescent="0.3">
      <c r="A5" s="73"/>
      <c r="B5" s="31"/>
      <c r="C5" s="31"/>
      <c r="D5" s="2"/>
      <c r="E5" s="133">
        <v>0</v>
      </c>
    </row>
    <row r="6" spans="1:5" x14ac:dyDescent="0.3">
      <c r="A6" s="73"/>
      <c r="B6" s="31"/>
      <c r="C6" s="31"/>
      <c r="D6" s="2"/>
      <c r="E6" s="133">
        <v>0</v>
      </c>
    </row>
    <row r="7" spans="1:5" x14ac:dyDescent="0.3">
      <c r="A7" s="73"/>
      <c r="B7" s="31"/>
      <c r="C7" s="31"/>
      <c r="D7" s="2"/>
      <c r="E7" s="133">
        <v>0</v>
      </c>
    </row>
    <row r="8" spans="1:5" ht="15" thickBot="1" x14ac:dyDescent="0.35">
      <c r="A8" s="130"/>
      <c r="D8" s="4"/>
      <c r="E8" s="135"/>
    </row>
    <row r="9" spans="1:5" ht="15" thickBot="1" x14ac:dyDescent="0.35">
      <c r="A9" s="130"/>
      <c r="C9" s="184" t="s">
        <v>858</v>
      </c>
      <c r="D9" s="185"/>
      <c r="E9" s="136">
        <f>SUM(E3:E8)</f>
        <v>0</v>
      </c>
    </row>
  </sheetData>
  <mergeCells count="2">
    <mergeCell ref="B1:E1"/>
    <mergeCell ref="C9:D9"/>
  </mergeCells>
  <pageMargins left="0.7" right="0.7" top="0.75" bottom="0.75" header="0.3" footer="0.3"/>
  <pageSetup paperSize="9" scale="8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80F2A-8F11-4F37-84D6-3EC9B13A9BC6}">
  <sheetPr>
    <tabColor rgb="FF0070C0"/>
    <pageSetUpPr fitToPage="1"/>
  </sheetPr>
  <dimension ref="A1:N17"/>
  <sheetViews>
    <sheetView view="pageBreakPreview" zoomScale="130" zoomScaleNormal="100" zoomScaleSheetLayoutView="130" workbookViewId="0">
      <selection activeCell="A4" sqref="A4"/>
    </sheetView>
  </sheetViews>
  <sheetFormatPr defaultColWidth="9.109375" defaultRowHeight="14.4" x14ac:dyDescent="0.3"/>
  <cols>
    <col min="1" max="1" width="44" customWidth="1"/>
    <col min="2" max="2" width="25.88671875" customWidth="1"/>
    <col min="3" max="3" width="20.88671875" customWidth="1"/>
    <col min="4" max="4" width="2.6640625" customWidth="1"/>
    <col min="5" max="5" width="14.33203125" hidden="1" customWidth="1"/>
    <col min="6" max="7" width="11.6640625" hidden="1" customWidth="1"/>
    <col min="8" max="9" width="9.109375" hidden="1" customWidth="1"/>
    <col min="11" max="11" width="23.5546875" bestFit="1" customWidth="1"/>
    <col min="12" max="14" width="11.6640625" bestFit="1" customWidth="1"/>
  </cols>
  <sheetData>
    <row r="1" spans="1:14" x14ac:dyDescent="0.3">
      <c r="A1" s="25" t="s">
        <v>890</v>
      </c>
      <c r="B1" s="13" t="s">
        <v>711</v>
      </c>
      <c r="C1" s="13"/>
    </row>
    <row r="2" spans="1:14" x14ac:dyDescent="0.3">
      <c r="A2" s="14" t="s">
        <v>859</v>
      </c>
      <c r="B2" s="14"/>
    </row>
    <row r="3" spans="1:14" x14ac:dyDescent="0.3">
      <c r="A3" s="26" t="s">
        <v>860</v>
      </c>
      <c r="B3" s="15"/>
      <c r="C3" s="16"/>
    </row>
    <row r="4" spans="1:14" x14ac:dyDescent="0.3">
      <c r="A4" s="17" t="s">
        <v>896</v>
      </c>
      <c r="B4" s="18"/>
      <c r="C4" s="19"/>
    </row>
    <row r="5" spans="1:14" x14ac:dyDescent="0.3">
      <c r="A5" s="20" t="s">
        <v>871</v>
      </c>
      <c r="B5" s="46">
        <f>DKW!S110</f>
        <v>0</v>
      </c>
      <c r="C5" s="47"/>
      <c r="J5" s="3"/>
      <c r="K5" s="3"/>
      <c r="L5" s="3"/>
      <c r="M5" s="3"/>
      <c r="N5" s="3"/>
    </row>
    <row r="6" spans="1:14" x14ac:dyDescent="0.3">
      <c r="A6" s="20" t="s">
        <v>872</v>
      </c>
      <c r="B6" s="46">
        <f>Diepvries!S99</f>
        <v>0</v>
      </c>
      <c r="C6" s="21"/>
      <c r="J6" s="3"/>
      <c r="K6" s="3"/>
      <c r="L6" s="3"/>
      <c r="M6" s="3"/>
      <c r="N6" s="3"/>
    </row>
    <row r="7" spans="1:14" x14ac:dyDescent="0.3">
      <c r="A7" s="20" t="s">
        <v>873</v>
      </c>
      <c r="B7" s="46">
        <f>'Non food'!S48</f>
        <v>0</v>
      </c>
      <c r="C7" s="21"/>
      <c r="J7" s="3"/>
      <c r="K7" s="3"/>
      <c r="L7" s="3"/>
      <c r="M7" s="3"/>
      <c r="N7" s="3"/>
    </row>
    <row r="8" spans="1:14" x14ac:dyDescent="0.3">
      <c r="A8" s="20" t="s">
        <v>874</v>
      </c>
      <c r="B8" s="46">
        <f>Vers!S55</f>
        <v>0</v>
      </c>
      <c r="C8" s="21"/>
      <c r="J8" s="3"/>
      <c r="K8" s="3"/>
      <c r="L8" s="3"/>
      <c r="M8" s="3"/>
      <c r="N8" s="3"/>
    </row>
    <row r="9" spans="1:14" x14ac:dyDescent="0.3">
      <c r="A9" s="20" t="s">
        <v>861</v>
      </c>
      <c r="B9" s="46">
        <f>'kosten logistiek'!I62</f>
        <v>0</v>
      </c>
      <c r="C9" s="21"/>
    </row>
    <row r="10" spans="1:14" x14ac:dyDescent="0.3">
      <c r="A10" s="20" t="s">
        <v>854</v>
      </c>
      <c r="B10" s="46">
        <f>'bijkomende kosten'!E9</f>
        <v>0</v>
      </c>
      <c r="C10" s="48"/>
    </row>
    <row r="11" spans="1:14" x14ac:dyDescent="0.3">
      <c r="A11" s="22" t="s">
        <v>862</v>
      </c>
      <c r="B11" s="23">
        <f>SUM(B5:B10)</f>
        <v>0</v>
      </c>
      <c r="C11" s="27" t="s">
        <v>870</v>
      </c>
    </row>
    <row r="12" spans="1:14" x14ac:dyDescent="0.3">
      <c r="A12" s="32"/>
      <c r="B12" s="45"/>
      <c r="C12" s="32"/>
      <c r="E12" s="45"/>
      <c r="F12" s="32"/>
      <c r="G12" s="32"/>
    </row>
    <row r="13" spans="1:14" x14ac:dyDescent="0.3">
      <c r="E13" s="41"/>
      <c r="F13" s="41"/>
      <c r="G13" s="42"/>
    </row>
    <row r="14" spans="1:14" x14ac:dyDescent="0.3">
      <c r="A14" s="24" t="s">
        <v>863</v>
      </c>
      <c r="B14" s="186"/>
      <c r="C14" s="187"/>
    </row>
    <row r="15" spans="1:14" x14ac:dyDescent="0.3">
      <c r="A15" s="24" t="s">
        <v>864</v>
      </c>
      <c r="B15" s="186"/>
      <c r="C15" s="187"/>
    </row>
    <row r="16" spans="1:14" ht="45.9" customHeight="1" x14ac:dyDescent="0.3">
      <c r="A16" s="24" t="s">
        <v>865</v>
      </c>
      <c r="B16" s="186"/>
      <c r="C16" s="187"/>
    </row>
    <row r="17" spans="1:3" x14ac:dyDescent="0.3">
      <c r="A17" s="24" t="s">
        <v>866</v>
      </c>
      <c r="B17" s="186"/>
      <c r="C17" s="187"/>
    </row>
  </sheetData>
  <mergeCells count="4">
    <mergeCell ref="B16:C16"/>
    <mergeCell ref="B17:C17"/>
    <mergeCell ref="B14:C14"/>
    <mergeCell ref="B15:C15"/>
  </mergeCells>
  <pageMargins left="0.7" right="0.7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6ECBA0E-D289-4738-84D1-46540F4B7B20}">
  <ds:schemaRefs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a9dc8d25-622c-49f6-aff4-68619f64d8e2"/>
    <ds:schemaRef ds:uri="56b0e189-73bd-4cd4-9a0e-9beb2e9f6939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6816C76B-336F-4786-8C80-264845DC67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046085-6EC5-4060-ACBA-9EB98C6748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9</vt:i4>
      </vt:variant>
      <vt:variant>
        <vt:lpstr>Benoemde bereiken</vt:lpstr>
      </vt:variant>
      <vt:variant>
        <vt:i4>4</vt:i4>
      </vt:variant>
    </vt:vector>
  </HeadingPairs>
  <TitlesOfParts>
    <vt:vector size="13" baseType="lpstr">
      <vt:lpstr>Voorwoord</vt:lpstr>
      <vt:lpstr>Vaste korting</vt:lpstr>
      <vt:lpstr>DKW</vt:lpstr>
      <vt:lpstr>Diepvries</vt:lpstr>
      <vt:lpstr>Non food</vt:lpstr>
      <vt:lpstr>Vers</vt:lpstr>
      <vt:lpstr>kosten logistiek</vt:lpstr>
      <vt:lpstr>bijkomende kosten</vt:lpstr>
      <vt:lpstr>Totalisatie</vt:lpstr>
      <vt:lpstr>'kosten logistiek'!Afdrukbereik</vt:lpstr>
      <vt:lpstr>Totalisatie!Afdrukbereik</vt:lpstr>
      <vt:lpstr>'Vaste korting'!Afdrukbereik</vt:lpstr>
      <vt:lpstr>Voorwoord!Afdrukbereik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Arend Jan Pothof</dc:creator>
  <cp:keywords/>
  <dc:description/>
  <cp:lastModifiedBy>Willem Maassen van den Brink | Inkada Inkoop &amp; Advies</cp:lastModifiedBy>
  <cp:revision/>
  <dcterms:created xsi:type="dcterms:W3CDTF">2019-02-06T11:32:54Z</dcterms:created>
  <dcterms:modified xsi:type="dcterms:W3CDTF">2023-12-06T14:49:23Z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