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Levering bruggen (heraanbesteding)\3. Aanbestedingsdocument\Publicatie\"/>
    </mc:Choice>
  </mc:AlternateContent>
  <xr:revisionPtr revIDLastSave="0" documentId="13_ncr:1_{641B9388-CF80-427F-B3D4-CF2744C27871}" xr6:coauthVersionLast="47" xr6:coauthVersionMax="47" xr10:uidLastSave="{00000000-0000-0000-0000-000000000000}"/>
  <bookViews>
    <workbookView xWindow="-120" yWindow="-120" windowWidth="29040" windowHeight="15840" xr2:uid="{C01B37AD-7FC1-48EA-9B87-DED9FC619F8C}"/>
  </bookViews>
  <sheets>
    <sheet name="Blad1" sheetId="1" r:id="rId1"/>
  </sheets>
  <externalReferences>
    <externalReference r:id="rId2"/>
  </externalReferences>
  <definedNames>
    <definedName name="prestatiescore" localSheetId="0">Blad1!$S$12:$T$16</definedName>
    <definedName name="score" localSheetId="0">'[1]Beoordelingssheet PGGM'!$A$55:$A$59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" i="1" l="1"/>
  <c r="A32" i="1"/>
  <c r="A31" i="1"/>
  <c r="A30" i="1"/>
  <c r="A29" i="1"/>
  <c r="A25" i="1"/>
  <c r="T24" i="1"/>
  <c r="U24" i="1" s="1"/>
  <c r="A24" i="1"/>
  <c r="T23" i="1"/>
  <c r="U23" i="1" s="1"/>
  <c r="A23" i="1"/>
  <c r="T22" i="1"/>
  <c r="C22" i="1"/>
  <c r="A22" i="1"/>
  <c r="C21" i="1"/>
  <c r="A21" i="1"/>
  <c r="A17" i="1"/>
  <c r="T16" i="1"/>
  <c r="U16" i="1" s="1"/>
  <c r="G16" i="1"/>
  <c r="F16" i="1"/>
  <c r="E16" i="1"/>
  <c r="A16" i="1"/>
  <c r="T15" i="1"/>
  <c r="U15" i="1" s="1"/>
  <c r="G15" i="1"/>
  <c r="F15" i="1"/>
  <c r="E15" i="1"/>
  <c r="A15" i="1"/>
  <c r="T14" i="1"/>
  <c r="G14" i="1"/>
  <c r="F14" i="1"/>
  <c r="E14" i="1"/>
  <c r="C14" i="1"/>
  <c r="C30" i="1" s="1"/>
  <c r="A14" i="1"/>
  <c r="G13" i="1"/>
  <c r="F13" i="1"/>
  <c r="E13" i="1"/>
  <c r="C13" i="1"/>
  <c r="C29" i="1" s="1"/>
  <c r="A13" i="1"/>
  <c r="C17" i="1" l="1"/>
  <c r="C16" i="1"/>
  <c r="C15" i="1"/>
  <c r="U14" i="1"/>
  <c r="C25" i="1"/>
  <c r="C24" i="1"/>
  <c r="C23" i="1"/>
  <c r="U22" i="1"/>
  <c r="C31" i="1" l="1"/>
  <c r="C32" i="1"/>
  <c r="C33" i="1"/>
</calcChain>
</file>

<file path=xl/sharedStrings.xml><?xml version="1.0" encoding="utf-8"?>
<sst xmlns="http://schemas.openxmlformats.org/spreadsheetml/2006/main" count="46" uniqueCount="31">
  <si>
    <t>Fictieve waarde</t>
  </si>
  <si>
    <t>Inschrijver</t>
  </si>
  <si>
    <t>Inschrijver A</t>
  </si>
  <si>
    <t>Inschrijver B</t>
  </si>
  <si>
    <t>Aanbestedingen@purmerend.nl</t>
  </si>
  <si>
    <t>Inschrijver C</t>
  </si>
  <si>
    <t>Inschrijver D</t>
  </si>
  <si>
    <t>Inschrijver E</t>
  </si>
  <si>
    <t>Vul één cijfer in per leverancier per onderdeel.</t>
  </si>
  <si>
    <t>Beoordeling in consensus</t>
  </si>
  <si>
    <t>Kwaliteitswaarde (gewogen criteria)</t>
  </si>
  <si>
    <t>Convergentie</t>
  </si>
  <si>
    <t>Individuele Scores Beoordelaars</t>
  </si>
  <si>
    <t>Scoremogelijkheden</t>
  </si>
  <si>
    <t>Cijfer</t>
  </si>
  <si>
    <t>Modus</t>
  </si>
  <si>
    <t>Mediaan</t>
  </si>
  <si>
    <t>Gemiddelde</t>
  </si>
  <si>
    <t>Eindscore</t>
  </si>
  <si>
    <t>Leverancier</t>
  </si>
  <si>
    <t>Totaal fictieve waarde</t>
  </si>
  <si>
    <t xml:space="preserve">Het beoordelingsteam kent per subcriterium een waardering toe in de vorm van een cijfer:
</t>
  </si>
  <si>
    <t>Waardering</t>
  </si>
  <si>
    <t>Uitmuntend (maximale meerwaarde)</t>
  </si>
  <si>
    <t>Goed (aanzienlijke meerwaarde)</t>
  </si>
  <si>
    <t>Voldoende (geen meerwaarde)</t>
  </si>
  <si>
    <t>Levering bruggen</t>
  </si>
  <si>
    <t>Constructieve veiligheid, kwaliteit- en borging</t>
  </si>
  <si>
    <t>Kwalificatie en leveringszekerheid</t>
  </si>
  <si>
    <t>Inschrijfprijs</t>
  </si>
  <si>
    <t>Ter zijde gelegd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</si>
</sst>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0.0"/>
    <numFmt numFmtId="166" formatCode="_ * #,##0_ ;_ * \-#,##0_ ;_ * &quot;-&quot;??_ ;_ @_ "/>
  </numFmts>
  <fonts count="16" x14ac:knownFonts="1">
    <font>
      <sz val="11"/>
      <color theme="1"/>
      <name val="Corbel"/>
      <family val="2"/>
    </font>
    <font>
      <sz val="11"/>
      <color theme="1"/>
      <name val="Corbel"/>
      <family val="2"/>
    </font>
    <font>
      <b/>
      <sz val="11"/>
      <color theme="0"/>
      <name val="Corbel"/>
      <family val="2"/>
    </font>
    <font>
      <sz val="11"/>
      <color rgb="FFFF0000"/>
      <name val="Corbel"/>
      <family val="2"/>
    </font>
    <font>
      <b/>
      <sz val="11"/>
      <color theme="1"/>
      <name val="Corbel"/>
      <family val="2"/>
    </font>
    <font>
      <sz val="11"/>
      <color theme="0"/>
      <name val="Corbel"/>
      <family val="2"/>
    </font>
    <font>
      <u/>
      <sz val="11"/>
      <color theme="10"/>
      <name val="Corbel"/>
      <family val="2"/>
    </font>
    <font>
      <b/>
      <sz val="14"/>
      <color theme="1"/>
      <name val="Corbel"/>
      <family val="2"/>
    </font>
    <font>
      <b/>
      <sz val="12"/>
      <color theme="1"/>
      <name val="Corbel"/>
      <family val="2"/>
    </font>
    <font>
      <b/>
      <sz val="18"/>
      <color rgb="FF00A685"/>
      <name val="Corbel"/>
      <family val="2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rgb="FFFF0000"/>
      <name val="Corbel"/>
      <family val="2"/>
    </font>
    <font>
      <b/>
      <sz val="14"/>
      <color theme="1"/>
      <name val="Calibri"/>
      <family val="2"/>
      <scheme val="minor"/>
    </font>
    <font>
      <b/>
      <sz val="11"/>
      <name val="Corbel"/>
      <family val="2"/>
    </font>
    <font>
      <sz val="11"/>
      <name val="Corbel"/>
      <family val="2"/>
    </font>
  </fonts>
  <fills count="8">
    <fill>
      <patternFill patternType="none"/>
    </fill>
    <fill>
      <patternFill patternType="gray125"/>
    </fill>
    <fill>
      <patternFill patternType="solid">
        <fgColor rgb="FF00365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5A9B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365F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365F"/>
      </left>
      <right style="thin">
        <color rgb="FF00365F"/>
      </right>
      <top style="thin">
        <color rgb="FF00365F"/>
      </top>
      <bottom style="thin">
        <color rgb="FF00365F"/>
      </bottom>
      <diagonal/>
    </border>
    <border>
      <left/>
      <right style="thin">
        <color rgb="FF00365F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74">
    <xf numFmtId="0" fontId="0" fillId="0" borderId="0" xfId="0"/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4" fontId="1" fillId="0" borderId="7" xfId="0" applyNumberFormat="1" applyFont="1" applyBorder="1" applyAlignment="1" applyProtection="1">
      <alignment vertical="center"/>
      <protection locked="0"/>
    </xf>
    <xf numFmtId="0" fontId="6" fillId="0" borderId="0" xfId="2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9" fontId="4" fillId="4" borderId="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6" borderId="7" xfId="0" applyFont="1" applyFill="1" applyBorder="1" applyAlignment="1" applyProtection="1">
      <alignment horizontal="center" vertical="center"/>
      <protection locked="0"/>
    </xf>
    <xf numFmtId="44" fontId="1" fillId="0" borderId="7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64" fontId="1" fillId="0" borderId="7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6" borderId="9" xfId="0" applyFont="1" applyFill="1" applyBorder="1" applyAlignment="1" applyProtection="1">
      <alignment horizontal="center" vertical="center"/>
      <protection locked="0"/>
    </xf>
    <xf numFmtId="44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166" fontId="15" fillId="7" borderId="7" xfId="1" applyNumberFormat="1" applyFont="1" applyFill="1" applyBorder="1" applyAlignment="1">
      <alignment horizontal="left" vertical="center"/>
    </xf>
    <xf numFmtId="166" fontId="15" fillId="7" borderId="6" xfId="1" applyNumberFormat="1" applyFont="1" applyFill="1" applyBorder="1" applyAlignment="1">
      <alignment horizontal="left" vertical="center"/>
    </xf>
    <xf numFmtId="166" fontId="15" fillId="7" borderId="7" xfId="1" applyNumberFormat="1" applyFont="1" applyFill="1" applyBorder="1" applyAlignment="1">
      <alignment vertical="center"/>
    </xf>
    <xf numFmtId="166" fontId="15" fillId="7" borderId="0" xfId="1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15" fillId="7" borderId="0" xfId="0" applyFont="1" applyFill="1" applyAlignment="1">
      <alignment horizontal="left" vertical="center"/>
    </xf>
    <xf numFmtId="166" fontId="15" fillId="7" borderId="0" xfId="1" applyNumberFormat="1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vertical="center"/>
    </xf>
    <xf numFmtId="0" fontId="14" fillId="5" borderId="1" xfId="0" applyFont="1" applyFill="1" applyBorder="1" applyAlignment="1">
      <alignment vertical="center"/>
    </xf>
    <xf numFmtId="0" fontId="14" fillId="4" borderId="5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9" fontId="0" fillId="0" borderId="7" xfId="0" applyNumberFormat="1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 vertical="center"/>
    </xf>
    <xf numFmtId="44" fontId="8" fillId="0" borderId="2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4" fillId="4" borderId="7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horizontal="left" vertical="center"/>
    </xf>
    <xf numFmtId="0" fontId="15" fillId="7" borderId="6" xfId="0" applyFont="1" applyFill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</cellXfs>
  <cellStyles count="3">
    <cellStyle name="Hyperlink" xfId="2" builtinId="8"/>
    <cellStyle name="Komma" xfId="1" builtinId="3"/>
    <cellStyle name="Standaard" xfId="0" builtinId="0"/>
  </cellStyles>
  <dxfs count="36"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19051</xdr:colOff>
      <xdr:row>0</xdr:row>
      <xdr:rowOff>0</xdr:rowOff>
    </xdr:from>
    <xdr:to>
      <xdr:col>20</xdr:col>
      <xdr:colOff>591143</xdr:colOff>
      <xdr:row>5</xdr:row>
      <xdr:rowOff>12032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D59DEE8-4ED5-4632-80A7-DCF30B450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6" y="0"/>
          <a:ext cx="2000842" cy="9645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ning%20en%20Control/Coordinatie%20Aanbestedingen/Inkoopjaarplannen/Inkoopjaarplan%202017/Alarmopvolging/Beoordeling/Beoordelingstemplate%20Alarmopvolg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oordelingssheet PGGM"/>
      <sheetName val="Individuele beoordeling"/>
      <sheetName val="Beoordelingscriteria"/>
    </sheetNames>
    <sheetDataSet>
      <sheetData sheetId="0">
        <row r="55">
          <cell r="A55">
            <v>10</v>
          </cell>
        </row>
        <row r="56">
          <cell r="A56">
            <v>8</v>
          </cell>
        </row>
        <row r="57">
          <cell r="A57">
            <v>6</v>
          </cell>
        </row>
        <row r="58">
          <cell r="A58">
            <v>4</v>
          </cell>
        </row>
        <row r="59">
          <cell r="A59">
            <v>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nbestedingen@purmerend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A6B36-9B54-4E0F-AAB9-D53C1F9B5D55}">
  <dimension ref="A1:U44"/>
  <sheetViews>
    <sheetView tabSelected="1" workbookViewId="0">
      <selection activeCell="C44" sqref="C44"/>
    </sheetView>
  </sheetViews>
  <sheetFormatPr defaultRowHeight="15" x14ac:dyDescent="0.25"/>
  <cols>
    <col min="1" max="1" width="23.5" style="2" customWidth="1"/>
    <col min="2" max="2" width="16.375" style="4" customWidth="1"/>
    <col min="3" max="3" width="39.25" style="4" customWidth="1"/>
    <col min="4" max="4" width="1.25" style="4" hidden="1" customWidth="1"/>
    <col min="5" max="5" width="7.625" style="4" hidden="1" customWidth="1"/>
    <col min="6" max="6" width="7.75" style="4" hidden="1" customWidth="1"/>
    <col min="7" max="7" width="10.625" style="4" hidden="1" customWidth="1"/>
    <col min="8" max="8" width="1.125" style="4" customWidth="1"/>
    <col min="9" max="12" width="9.375" style="4" customWidth="1"/>
    <col min="13" max="17" width="9.375" style="4" hidden="1" customWidth="1"/>
    <col min="18" max="18" width="1.875" style="5" customWidth="1"/>
    <col min="19" max="19" width="3" style="5" customWidth="1"/>
    <col min="20" max="20" width="15.75" style="5" customWidth="1"/>
    <col min="21" max="21" width="13.5" style="5" customWidth="1"/>
    <col min="22" max="16384" width="9" style="2"/>
  </cols>
  <sheetData>
    <row r="1" spans="1:21" ht="15.75" x14ac:dyDescent="0.25">
      <c r="A1" s="51" t="s">
        <v>0</v>
      </c>
      <c r="B1" s="52"/>
      <c r="C1" s="53"/>
      <c r="D1" s="1"/>
      <c r="E1" s="1"/>
      <c r="F1" s="1"/>
      <c r="G1" s="1"/>
      <c r="H1" s="1"/>
      <c r="I1" s="69" t="s">
        <v>26</v>
      </c>
      <c r="J1" s="70"/>
      <c r="K1" s="70"/>
      <c r="L1" s="70"/>
      <c r="M1" s="1"/>
      <c r="N1" s="1"/>
      <c r="O1" s="1"/>
      <c r="P1" s="1"/>
      <c r="Q1" s="1"/>
      <c r="R1" s="1"/>
      <c r="S1" s="1"/>
      <c r="T1" s="1"/>
      <c r="U1" s="1"/>
    </row>
    <row r="2" spans="1:21" ht="15.75" x14ac:dyDescent="0.25">
      <c r="A2" s="55">
        <v>4500000</v>
      </c>
      <c r="B2" s="56"/>
      <c r="C2" s="54"/>
      <c r="D2" s="1"/>
      <c r="E2" s="1"/>
      <c r="F2" s="1"/>
      <c r="G2" s="1"/>
      <c r="H2" s="1"/>
      <c r="I2" s="70"/>
      <c r="J2" s="70"/>
      <c r="K2" s="70"/>
      <c r="L2" s="70"/>
      <c r="M2" s="1"/>
      <c r="N2" s="1"/>
      <c r="O2" s="1"/>
      <c r="P2" s="1"/>
      <c r="Q2" s="1"/>
      <c r="R2" s="1"/>
      <c r="S2" s="1"/>
      <c r="T2" s="1"/>
      <c r="U2" s="1"/>
    </row>
    <row r="4" spans="1:21" x14ac:dyDescent="0.25">
      <c r="A4" s="51" t="s">
        <v>1</v>
      </c>
      <c r="B4" s="52"/>
      <c r="C4" s="3" t="s">
        <v>29</v>
      </c>
      <c r="F4" s="2"/>
      <c r="G4" s="2"/>
    </row>
    <row r="5" spans="1:21" x14ac:dyDescent="0.25">
      <c r="A5" s="49" t="s">
        <v>2</v>
      </c>
      <c r="B5" s="50"/>
      <c r="C5" s="6"/>
      <c r="D5" s="5"/>
      <c r="F5" s="2"/>
      <c r="G5" s="2"/>
    </row>
    <row r="6" spans="1:21" x14ac:dyDescent="0.25">
      <c r="A6" s="49" t="s">
        <v>3</v>
      </c>
      <c r="B6" s="50"/>
      <c r="C6" s="6"/>
      <c r="D6" s="5"/>
      <c r="S6" s="7" t="s">
        <v>4</v>
      </c>
      <c r="T6" s="7"/>
    </row>
    <row r="7" spans="1:21" x14ac:dyDescent="0.25">
      <c r="A7" s="49" t="s">
        <v>5</v>
      </c>
      <c r="B7" s="50"/>
      <c r="C7" s="6"/>
      <c r="D7" s="5"/>
      <c r="F7" s="8"/>
    </row>
    <row r="8" spans="1:21" x14ac:dyDescent="0.25">
      <c r="A8" s="49" t="s">
        <v>6</v>
      </c>
      <c r="B8" s="50"/>
      <c r="C8" s="6"/>
    </row>
    <row r="9" spans="1:21" x14ac:dyDescent="0.25">
      <c r="A9" s="49" t="s">
        <v>7</v>
      </c>
      <c r="B9" s="50"/>
      <c r="C9" s="6"/>
    </row>
    <row r="10" spans="1:21" x14ac:dyDescent="0.25">
      <c r="A10" s="9" t="s">
        <v>8</v>
      </c>
    </row>
    <row r="11" spans="1:21" x14ac:dyDescent="0.25">
      <c r="A11" s="51" t="s">
        <v>9</v>
      </c>
      <c r="B11" s="52"/>
      <c r="C11" s="3" t="s">
        <v>10</v>
      </c>
      <c r="E11" s="62" t="s">
        <v>11</v>
      </c>
      <c r="F11" s="62"/>
      <c r="G11" s="62"/>
      <c r="I11" s="57" t="s">
        <v>12</v>
      </c>
      <c r="J11" s="57"/>
      <c r="K11" s="57"/>
      <c r="L11" s="57"/>
      <c r="M11" s="57"/>
      <c r="N11" s="57"/>
      <c r="O11" s="57"/>
      <c r="P11" s="57"/>
      <c r="Q11" s="57"/>
      <c r="S11" s="51" t="s">
        <v>13</v>
      </c>
      <c r="T11" s="52"/>
      <c r="U11" s="63"/>
    </row>
    <row r="12" spans="1:21" ht="29.25" customHeight="1" x14ac:dyDescent="0.25">
      <c r="A12" s="46" t="s">
        <v>27</v>
      </c>
      <c r="B12" s="10" t="s">
        <v>14</v>
      </c>
      <c r="C12" s="11">
        <v>0.6</v>
      </c>
      <c r="D12" s="12"/>
      <c r="E12" s="13" t="s">
        <v>15</v>
      </c>
      <c r="F12" s="14" t="s">
        <v>16</v>
      </c>
      <c r="G12" s="15" t="s">
        <v>17</v>
      </c>
      <c r="H12" s="12"/>
      <c r="I12" s="71">
        <v>1</v>
      </c>
      <c r="J12" s="71">
        <v>2</v>
      </c>
      <c r="K12" s="71">
        <v>3</v>
      </c>
      <c r="L12" s="71">
        <v>4</v>
      </c>
      <c r="M12" s="24">
        <v>6</v>
      </c>
      <c r="N12" s="24">
        <v>7</v>
      </c>
      <c r="O12" s="24">
        <v>8</v>
      </c>
      <c r="P12" s="24">
        <v>9</v>
      </c>
      <c r="Q12" s="24">
        <v>10</v>
      </c>
      <c r="S12" s="48">
        <v>2</v>
      </c>
      <c r="T12" s="47" t="s">
        <v>30</v>
      </c>
      <c r="U12" s="47" t="s">
        <v>30</v>
      </c>
    </row>
    <row r="13" spans="1:21" x14ac:dyDescent="0.25">
      <c r="A13" s="17" t="str">
        <f>$A$5</f>
        <v>Inschrijver A</v>
      </c>
      <c r="B13" s="18">
        <v>6</v>
      </c>
      <c r="C13" s="19">
        <f>VLOOKUP(B13,prestatiescore,2,0)</f>
        <v>0</v>
      </c>
      <c r="E13" s="20">
        <f>IFERROR(MODE(I13:Q13),"")</f>
        <v>6</v>
      </c>
      <c r="F13" s="20">
        <f>IFERROR(MEDIAN(I13:Q13),"")</f>
        <v>6</v>
      </c>
      <c r="G13" s="20">
        <f>IFERROR(AVERAGE(I13:Q13),"")</f>
        <v>6</v>
      </c>
      <c r="H13" s="21"/>
      <c r="I13" s="72">
        <v>6</v>
      </c>
      <c r="J13" s="72">
        <v>6</v>
      </c>
      <c r="K13" s="72">
        <v>6</v>
      </c>
      <c r="L13" s="72">
        <v>6</v>
      </c>
      <c r="M13" s="44">
        <v>6</v>
      </c>
      <c r="N13" s="44">
        <v>6</v>
      </c>
      <c r="O13" s="44">
        <v>6</v>
      </c>
      <c r="P13" s="44">
        <v>6</v>
      </c>
      <c r="Q13" s="44">
        <v>6</v>
      </c>
      <c r="S13" s="24">
        <v>4</v>
      </c>
      <c r="T13" s="47" t="s">
        <v>30</v>
      </c>
      <c r="U13" s="47" t="s">
        <v>30</v>
      </c>
    </row>
    <row r="14" spans="1:21" x14ac:dyDescent="0.25">
      <c r="A14" s="17" t="str">
        <f>$A$6</f>
        <v>Inschrijver B</v>
      </c>
      <c r="B14" s="18">
        <v>6</v>
      </c>
      <c r="C14" s="19">
        <f>VLOOKUP(B14,prestatiescore,2,0)</f>
        <v>0</v>
      </c>
      <c r="E14" s="20">
        <f>IFERROR(MODE(I14:Q14),"")</f>
        <v>6</v>
      </c>
      <c r="F14" s="20">
        <f>IFERROR(MEDIAN(I14:Q14),"")</f>
        <v>6</v>
      </c>
      <c r="G14" s="20">
        <f>IFERROR(AVERAGE(I14:Q14),"")</f>
        <v>6</v>
      </c>
      <c r="H14" s="21"/>
      <c r="I14" s="72">
        <v>6</v>
      </c>
      <c r="J14" s="72">
        <v>6</v>
      </c>
      <c r="K14" s="72">
        <v>6</v>
      </c>
      <c r="L14" s="72">
        <v>6</v>
      </c>
      <c r="M14" s="44">
        <v>6</v>
      </c>
      <c r="N14" s="44">
        <v>6</v>
      </c>
      <c r="O14" s="44">
        <v>6</v>
      </c>
      <c r="P14" s="44">
        <v>6</v>
      </c>
      <c r="Q14" s="44">
        <v>6</v>
      </c>
      <c r="S14" s="24">
        <v>6</v>
      </c>
      <c r="T14" s="25">
        <f>0*$C$12*$A$2</f>
        <v>0</v>
      </c>
      <c r="U14" s="16">
        <f>T14/$A$2</f>
        <v>0</v>
      </c>
    </row>
    <row r="15" spans="1:21" x14ac:dyDescent="0.25">
      <c r="A15" s="17" t="str">
        <f>$A$7</f>
        <v>Inschrijver C</v>
      </c>
      <c r="B15" s="18">
        <v>6</v>
      </c>
      <c r="C15" s="19">
        <f>VLOOKUP(B15,prestatiescore,2,0)</f>
        <v>0</v>
      </c>
      <c r="E15" s="20">
        <f>IFERROR(MODE(I15:Q15),"")</f>
        <v>6</v>
      </c>
      <c r="F15" s="20">
        <f>IFERROR(MEDIAN(I15:Q15),"")</f>
        <v>6</v>
      </c>
      <c r="G15" s="20">
        <f>IFERROR(AVERAGE(I15:Q15),"")</f>
        <v>6</v>
      </c>
      <c r="H15" s="21"/>
      <c r="I15" s="72">
        <v>6</v>
      </c>
      <c r="J15" s="72">
        <v>6</v>
      </c>
      <c r="K15" s="72">
        <v>6</v>
      </c>
      <c r="L15" s="72">
        <v>6</v>
      </c>
      <c r="M15" s="44">
        <v>6</v>
      </c>
      <c r="N15" s="44">
        <v>6</v>
      </c>
      <c r="O15" s="44">
        <v>6</v>
      </c>
      <c r="P15" s="44">
        <v>6</v>
      </c>
      <c r="Q15" s="44">
        <v>6</v>
      </c>
      <c r="S15" s="24">
        <v>8</v>
      </c>
      <c r="T15" s="25">
        <f>-0.5*$C$12*$A$2</f>
        <v>-1350000</v>
      </c>
      <c r="U15" s="16">
        <f>T15/$A$2</f>
        <v>-0.3</v>
      </c>
    </row>
    <row r="16" spans="1:21" x14ac:dyDescent="0.25">
      <c r="A16" s="26" t="str">
        <f>A8</f>
        <v>Inschrijver D</v>
      </c>
      <c r="B16" s="27">
        <v>6</v>
      </c>
      <c r="C16" s="28">
        <f>VLOOKUP(B16,prestatiescore,2,0)</f>
        <v>0</v>
      </c>
      <c r="E16" s="20">
        <f>IFERROR(MODE(I16:Q16),"")</f>
        <v>6</v>
      </c>
      <c r="F16" s="20">
        <f>IFERROR(MEDIAN(I16:Q16),"")</f>
        <v>6</v>
      </c>
      <c r="G16" s="20">
        <f>IFERROR(AVERAGE(I16:Q16),"")</f>
        <v>6</v>
      </c>
      <c r="H16" s="21"/>
      <c r="I16" s="72">
        <v>6</v>
      </c>
      <c r="J16" s="72">
        <v>6</v>
      </c>
      <c r="K16" s="72">
        <v>6</v>
      </c>
      <c r="L16" s="72">
        <v>6</v>
      </c>
      <c r="M16" s="44">
        <v>6</v>
      </c>
      <c r="N16" s="44">
        <v>6</v>
      </c>
      <c r="O16" s="44">
        <v>6</v>
      </c>
      <c r="P16" s="44">
        <v>6</v>
      </c>
      <c r="Q16" s="44">
        <v>6</v>
      </c>
      <c r="R16" s="2"/>
      <c r="S16" s="24">
        <v>10</v>
      </c>
      <c r="T16" s="25">
        <f>-1*$C$12*$A$2</f>
        <v>-2700000</v>
      </c>
      <c r="U16" s="16">
        <f>T16/$A$2</f>
        <v>-0.6</v>
      </c>
    </row>
    <row r="17" spans="1:21" x14ac:dyDescent="0.25">
      <c r="A17" s="29" t="str">
        <f>A9</f>
        <v>Inschrijver E</v>
      </c>
      <c r="B17" s="18">
        <v>6</v>
      </c>
      <c r="C17" s="19">
        <f>VLOOKUP(B17,prestatiescore,2,0)</f>
        <v>0</v>
      </c>
      <c r="E17" s="21"/>
      <c r="F17" s="21"/>
      <c r="G17" s="21"/>
      <c r="H17" s="21"/>
      <c r="I17" s="72">
        <v>6</v>
      </c>
      <c r="J17" s="72">
        <v>6</v>
      </c>
      <c r="K17" s="72">
        <v>6</v>
      </c>
      <c r="L17" s="72">
        <v>6</v>
      </c>
      <c r="M17" s="44"/>
      <c r="N17" s="44"/>
      <c r="O17" s="44"/>
      <c r="P17" s="44"/>
      <c r="Q17" s="44"/>
      <c r="S17" s="12"/>
    </row>
    <row r="18" spans="1:21" x14ac:dyDescent="0.25">
      <c r="E18" s="21"/>
      <c r="F18" s="21"/>
      <c r="G18" s="21"/>
      <c r="H18" s="21"/>
      <c r="S18" s="12"/>
    </row>
    <row r="19" spans="1:21" x14ac:dyDescent="0.25">
      <c r="A19" s="51" t="s">
        <v>9</v>
      </c>
      <c r="B19" s="52"/>
      <c r="C19" s="3" t="s">
        <v>10</v>
      </c>
      <c r="E19" s="21"/>
      <c r="F19" s="21"/>
      <c r="G19" s="21"/>
      <c r="H19" s="21"/>
      <c r="I19" s="57" t="s">
        <v>12</v>
      </c>
      <c r="J19" s="57"/>
      <c r="K19" s="57"/>
      <c r="L19" s="57"/>
      <c r="M19" s="57"/>
      <c r="N19" s="57"/>
      <c r="O19" s="57"/>
      <c r="P19" s="57"/>
      <c r="Q19" s="57"/>
      <c r="S19" s="51" t="s">
        <v>13</v>
      </c>
      <c r="T19" s="52"/>
      <c r="U19" s="63"/>
    </row>
    <row r="20" spans="1:21" ht="30" x14ac:dyDescent="0.25">
      <c r="A20" s="46" t="s">
        <v>28</v>
      </c>
      <c r="B20" s="10" t="s">
        <v>14</v>
      </c>
      <c r="C20" s="11">
        <v>0.4</v>
      </c>
      <c r="E20" s="21"/>
      <c r="F20" s="21"/>
      <c r="G20" s="21"/>
      <c r="H20" s="21"/>
      <c r="I20" s="71">
        <v>1</v>
      </c>
      <c r="J20" s="71">
        <v>2</v>
      </c>
      <c r="K20" s="71">
        <v>3</v>
      </c>
      <c r="L20" s="71">
        <v>4</v>
      </c>
      <c r="M20" s="24">
        <v>6</v>
      </c>
      <c r="N20" s="24">
        <v>7</v>
      </c>
      <c r="O20" s="24">
        <v>8</v>
      </c>
      <c r="P20" s="24">
        <v>9</v>
      </c>
      <c r="Q20" s="24">
        <v>10</v>
      </c>
      <c r="S20" s="48">
        <v>2</v>
      </c>
      <c r="T20" s="47" t="s">
        <v>30</v>
      </c>
      <c r="U20" s="47" t="s">
        <v>30</v>
      </c>
    </row>
    <row r="21" spans="1:21" x14ac:dyDescent="0.25">
      <c r="A21" s="17" t="str">
        <f>$A$5</f>
        <v>Inschrijver A</v>
      </c>
      <c r="B21" s="18">
        <v>6</v>
      </c>
      <c r="C21" s="19">
        <f>VLOOKUP(B21,S20:T24,2,0)</f>
        <v>0</v>
      </c>
      <c r="E21" s="21"/>
      <c r="F21" s="21"/>
      <c r="G21" s="21"/>
      <c r="H21" s="21"/>
      <c r="I21" s="72">
        <v>6</v>
      </c>
      <c r="J21" s="72">
        <v>6</v>
      </c>
      <c r="K21" s="72">
        <v>6</v>
      </c>
      <c r="L21" s="72">
        <v>6</v>
      </c>
      <c r="M21" s="44">
        <v>6</v>
      </c>
      <c r="N21" s="44">
        <v>6</v>
      </c>
      <c r="O21" s="44">
        <v>6</v>
      </c>
      <c r="P21" s="44">
        <v>6</v>
      </c>
      <c r="Q21" s="44">
        <v>6</v>
      </c>
      <c r="S21" s="24">
        <v>4</v>
      </c>
      <c r="T21" s="47" t="s">
        <v>30</v>
      </c>
      <c r="U21" s="47" t="s">
        <v>30</v>
      </c>
    </row>
    <row r="22" spans="1:21" x14ac:dyDescent="0.25">
      <c r="A22" s="17" t="str">
        <f>$A$6</f>
        <v>Inschrijver B</v>
      </c>
      <c r="B22" s="18">
        <v>6</v>
      </c>
      <c r="C22" s="19">
        <f>VLOOKUP(B22,S20:T24,2,0)</f>
        <v>0</v>
      </c>
      <c r="E22" s="21"/>
      <c r="F22" s="21"/>
      <c r="G22" s="21"/>
      <c r="H22" s="21"/>
      <c r="I22" s="72">
        <v>6</v>
      </c>
      <c r="J22" s="72">
        <v>6</v>
      </c>
      <c r="K22" s="72">
        <v>6</v>
      </c>
      <c r="L22" s="72">
        <v>6</v>
      </c>
      <c r="M22" s="44">
        <v>6</v>
      </c>
      <c r="N22" s="44">
        <v>6</v>
      </c>
      <c r="O22" s="44">
        <v>6</v>
      </c>
      <c r="P22" s="44">
        <v>6</v>
      </c>
      <c r="Q22" s="44">
        <v>6</v>
      </c>
      <c r="S22" s="24">
        <v>6</v>
      </c>
      <c r="T22" s="25">
        <f>0*$C$20*$A$2</f>
        <v>0</v>
      </c>
      <c r="U22" s="16">
        <f>T22/$A$2</f>
        <v>0</v>
      </c>
    </row>
    <row r="23" spans="1:21" x14ac:dyDescent="0.25">
      <c r="A23" s="17" t="str">
        <f>$A$7</f>
        <v>Inschrijver C</v>
      </c>
      <c r="B23" s="18">
        <v>6</v>
      </c>
      <c r="C23" s="19">
        <f>VLOOKUP(B23,S20:T24,2,0)</f>
        <v>0</v>
      </c>
      <c r="E23" s="21"/>
      <c r="F23" s="21"/>
      <c r="G23" s="21"/>
      <c r="H23" s="21"/>
      <c r="I23" s="72">
        <v>6</v>
      </c>
      <c r="J23" s="72">
        <v>6</v>
      </c>
      <c r="K23" s="72">
        <v>6</v>
      </c>
      <c r="L23" s="72">
        <v>6</v>
      </c>
      <c r="M23" s="44">
        <v>6</v>
      </c>
      <c r="N23" s="44">
        <v>6</v>
      </c>
      <c r="O23" s="44">
        <v>6</v>
      </c>
      <c r="P23" s="44">
        <v>6</v>
      </c>
      <c r="Q23" s="44">
        <v>6</v>
      </c>
      <c r="S23" s="24">
        <v>8</v>
      </c>
      <c r="T23" s="25">
        <f>-0.5*$C$20*$A$2</f>
        <v>-900000</v>
      </c>
      <c r="U23" s="16">
        <f>T23/$A$2</f>
        <v>-0.2</v>
      </c>
    </row>
    <row r="24" spans="1:21" x14ac:dyDescent="0.25">
      <c r="A24" s="26" t="str">
        <f>A8</f>
        <v>Inschrijver D</v>
      </c>
      <c r="B24" s="27">
        <v>6</v>
      </c>
      <c r="C24" s="19">
        <f>VLOOKUP(B24,S20:T24,2,0)</f>
        <v>0</v>
      </c>
      <c r="E24" s="21"/>
      <c r="F24" s="21"/>
      <c r="G24" s="21"/>
      <c r="H24" s="21"/>
      <c r="I24" s="72">
        <v>6</v>
      </c>
      <c r="J24" s="72">
        <v>6</v>
      </c>
      <c r="K24" s="72">
        <v>6</v>
      </c>
      <c r="L24" s="72">
        <v>6</v>
      </c>
      <c r="M24" s="44">
        <v>6</v>
      </c>
      <c r="N24" s="44">
        <v>6</v>
      </c>
      <c r="O24" s="44">
        <v>6</v>
      </c>
      <c r="P24" s="44">
        <v>6</v>
      </c>
      <c r="Q24" s="44">
        <v>6</v>
      </c>
      <c r="R24" s="2"/>
      <c r="S24" s="24">
        <v>10</v>
      </c>
      <c r="T24" s="25">
        <f>-1*$C$20*$A$2</f>
        <v>-1800000</v>
      </c>
      <c r="U24" s="16">
        <f>T24/$A$2</f>
        <v>-0.4</v>
      </c>
    </row>
    <row r="25" spans="1:21" x14ac:dyDescent="0.25">
      <c r="A25" s="29" t="str">
        <f>A9</f>
        <v>Inschrijver E</v>
      </c>
      <c r="B25" s="18">
        <v>6</v>
      </c>
      <c r="C25" s="19">
        <f>VLOOKUP(B25,S20:T24,2,0)</f>
        <v>0</v>
      </c>
      <c r="E25" s="21"/>
      <c r="F25" s="21"/>
      <c r="G25" s="21"/>
      <c r="H25" s="21"/>
      <c r="I25" s="72">
        <v>6</v>
      </c>
      <c r="J25" s="72">
        <v>6</v>
      </c>
      <c r="K25" s="72">
        <v>6</v>
      </c>
      <c r="L25" s="72">
        <v>6</v>
      </c>
      <c r="M25" s="44"/>
      <c r="N25" s="44"/>
      <c r="O25" s="44"/>
      <c r="P25" s="44"/>
      <c r="Q25" s="44"/>
      <c r="S25" s="12"/>
    </row>
    <row r="26" spans="1:2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8.75" x14ac:dyDescent="0.25">
      <c r="A27" s="57" t="s">
        <v>18</v>
      </c>
      <c r="B27" s="57"/>
      <c r="C27" s="57"/>
      <c r="D27" s="30"/>
      <c r="E27" s="2"/>
      <c r="F27" s="2"/>
      <c r="G27" s="2"/>
      <c r="I27" s="58"/>
      <c r="J27" s="59"/>
      <c r="K27" s="60"/>
      <c r="L27" s="61"/>
      <c r="M27" s="61"/>
      <c r="N27" s="61"/>
      <c r="O27" s="61"/>
      <c r="P27" s="61"/>
      <c r="Q27" s="61"/>
      <c r="R27" s="61"/>
      <c r="S27" s="61"/>
      <c r="T27" s="61"/>
      <c r="U27" s="61"/>
    </row>
    <row r="28" spans="1:21" x14ac:dyDescent="0.25">
      <c r="A28" s="64" t="s">
        <v>19</v>
      </c>
      <c r="B28" s="65"/>
      <c r="C28" s="66" t="s">
        <v>20</v>
      </c>
      <c r="D28" s="66"/>
      <c r="E28" s="2"/>
      <c r="F28" s="2"/>
      <c r="G28" s="2"/>
      <c r="I28" s="60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</row>
    <row r="29" spans="1:21" x14ac:dyDescent="0.25">
      <c r="A29" s="67" t="str">
        <f>$A$5</f>
        <v>Inschrijver A</v>
      </c>
      <c r="B29" s="68"/>
      <c r="C29" s="31">
        <f>C5+C13+C21</f>
        <v>0</v>
      </c>
      <c r="D29" s="32"/>
      <c r="E29" s="2"/>
      <c r="F29" s="2"/>
      <c r="G29" s="2"/>
      <c r="I29" s="60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</row>
    <row r="30" spans="1:21" x14ac:dyDescent="0.25">
      <c r="A30" s="67" t="str">
        <f>$A$6</f>
        <v>Inschrijver B</v>
      </c>
      <c r="B30" s="68"/>
      <c r="C30" s="31">
        <f>C6+C14+C22</f>
        <v>0</v>
      </c>
      <c r="D30" s="33"/>
      <c r="E30" s="2"/>
      <c r="F30" s="2"/>
      <c r="G30" s="2"/>
      <c r="I30" s="60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</row>
    <row r="31" spans="1:21" x14ac:dyDescent="0.25">
      <c r="A31" s="67" t="str">
        <f>$A$7</f>
        <v>Inschrijver C</v>
      </c>
      <c r="B31" s="68"/>
      <c r="C31" s="31">
        <f>C7+C15+C23</f>
        <v>0</v>
      </c>
      <c r="D31" s="31"/>
      <c r="E31" s="2"/>
      <c r="F31" s="2"/>
      <c r="G31" s="2"/>
      <c r="I31" s="60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</row>
    <row r="32" spans="1:21" x14ac:dyDescent="0.25">
      <c r="A32" s="67" t="str">
        <f>A8</f>
        <v>Inschrijver D</v>
      </c>
      <c r="B32" s="68"/>
      <c r="C32" s="31">
        <f>C8+C16+C24</f>
        <v>0</v>
      </c>
      <c r="D32" s="33"/>
      <c r="E32" s="2"/>
      <c r="F32" s="2"/>
      <c r="G32" s="2"/>
      <c r="I32" s="60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</row>
    <row r="33" spans="1:21" x14ac:dyDescent="0.25">
      <c r="A33" s="67" t="str">
        <f>A9</f>
        <v>Inschrijver E</v>
      </c>
      <c r="B33" s="68"/>
      <c r="C33" s="31">
        <f>C9+C17+C25</f>
        <v>0</v>
      </c>
      <c r="D33" s="34"/>
      <c r="E33" s="2"/>
      <c r="F33" s="2"/>
      <c r="G33" s="2"/>
      <c r="I33" s="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</row>
    <row r="34" spans="1:21" x14ac:dyDescent="0.25">
      <c r="A34" s="36"/>
      <c r="B34" s="36"/>
      <c r="C34" s="37"/>
      <c r="D34" s="37"/>
      <c r="E34" s="2"/>
      <c r="F34" s="2"/>
      <c r="G34" s="2"/>
      <c r="I34" s="60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</row>
    <row r="35" spans="1:21" ht="15" customHeight="1" x14ac:dyDescent="0.25">
      <c r="A35" s="57" t="s">
        <v>21</v>
      </c>
      <c r="B35" s="57"/>
      <c r="C35" s="57"/>
      <c r="D35" s="38"/>
      <c r="E35" s="39"/>
      <c r="F35" s="39"/>
      <c r="G35" s="39"/>
      <c r="I35" s="60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</row>
    <row r="36" spans="1:21" x14ac:dyDescent="0.25">
      <c r="A36" s="40" t="s">
        <v>14</v>
      </c>
      <c r="B36" s="66" t="s">
        <v>22</v>
      </c>
      <c r="C36" s="66"/>
      <c r="D36" s="66"/>
      <c r="E36" s="41"/>
      <c r="F36" s="41"/>
      <c r="G36" s="41"/>
      <c r="H36" s="2"/>
      <c r="I36" s="60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</row>
    <row r="37" spans="1:21" x14ac:dyDescent="0.25">
      <c r="A37" s="42">
        <v>10</v>
      </c>
      <c r="B37" s="43" t="s">
        <v>23</v>
      </c>
      <c r="C37" s="43"/>
      <c r="D37" s="44"/>
      <c r="E37" s="22"/>
      <c r="F37" s="22"/>
      <c r="G37" s="23"/>
      <c r="H37" s="2"/>
      <c r="I37" s="60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</row>
    <row r="38" spans="1:21" x14ac:dyDescent="0.25">
      <c r="A38" s="42">
        <v>8</v>
      </c>
      <c r="B38" s="43" t="s">
        <v>24</v>
      </c>
      <c r="C38" s="43"/>
      <c r="D38" s="44"/>
      <c r="E38" s="22"/>
      <c r="F38" s="22"/>
      <c r="G38" s="23"/>
      <c r="H38" s="2"/>
      <c r="I38" s="60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</row>
    <row r="39" spans="1:21" x14ac:dyDescent="0.25">
      <c r="A39" s="42">
        <v>6</v>
      </c>
      <c r="B39" s="43" t="s">
        <v>25</v>
      </c>
      <c r="C39" s="43"/>
      <c r="D39" s="44"/>
      <c r="E39" s="22"/>
      <c r="F39" s="22"/>
      <c r="G39" s="23"/>
      <c r="H39" s="45"/>
      <c r="I39" s="60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</row>
    <row r="40" spans="1:21" x14ac:dyDescent="0.25">
      <c r="A40" s="42">
        <v>4</v>
      </c>
      <c r="B40" s="49" t="s">
        <v>30</v>
      </c>
      <c r="C40" s="73"/>
      <c r="D40" s="44"/>
      <c r="E40" s="22"/>
      <c r="F40" s="22"/>
      <c r="G40" s="23"/>
      <c r="H40" s="2"/>
      <c r="I40" s="60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</row>
    <row r="41" spans="1:21" x14ac:dyDescent="0.25">
      <c r="A41" s="42">
        <v>2</v>
      </c>
      <c r="B41" s="49" t="s">
        <v>30</v>
      </c>
      <c r="C41" s="73"/>
      <c r="D41" s="44"/>
      <c r="E41" s="22"/>
      <c r="F41" s="22"/>
      <c r="G41" s="23"/>
      <c r="H41" s="2"/>
      <c r="I41" s="60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</row>
    <row r="44" spans="1:21" s="4" customFormat="1" x14ac:dyDescent="0.25">
      <c r="E44" s="2"/>
      <c r="F44" s="2"/>
      <c r="G44" s="2"/>
      <c r="H44" s="2"/>
      <c r="R44" s="5"/>
      <c r="S44" s="5"/>
      <c r="T44" s="5"/>
      <c r="U44" s="5"/>
    </row>
  </sheetData>
  <mergeCells count="44">
    <mergeCell ref="I39:U39"/>
    <mergeCell ref="I40:U40"/>
    <mergeCell ref="I41:U41"/>
    <mergeCell ref="A35:C35"/>
    <mergeCell ref="I35:U35"/>
    <mergeCell ref="B36:D36"/>
    <mergeCell ref="I36:U36"/>
    <mergeCell ref="I37:U37"/>
    <mergeCell ref="I38:U38"/>
    <mergeCell ref="B41:C41"/>
    <mergeCell ref="B40:C40"/>
    <mergeCell ref="I34:U34"/>
    <mergeCell ref="A28:B28"/>
    <mergeCell ref="C28:D28"/>
    <mergeCell ref="I28:U28"/>
    <mergeCell ref="A29:B29"/>
    <mergeCell ref="I29:U29"/>
    <mergeCell ref="A30:B30"/>
    <mergeCell ref="I30:U30"/>
    <mergeCell ref="A31:B31"/>
    <mergeCell ref="I31:U31"/>
    <mergeCell ref="A32:B32"/>
    <mergeCell ref="I32:U32"/>
    <mergeCell ref="A33:B33"/>
    <mergeCell ref="A27:C27"/>
    <mergeCell ref="I27:J27"/>
    <mergeCell ref="K27:U27"/>
    <mergeCell ref="A6:B6"/>
    <mergeCell ref="A7:B7"/>
    <mergeCell ref="A8:B8"/>
    <mergeCell ref="A9:B9"/>
    <mergeCell ref="A11:B11"/>
    <mergeCell ref="E11:G11"/>
    <mergeCell ref="I11:Q11"/>
    <mergeCell ref="S11:U11"/>
    <mergeCell ref="A19:B19"/>
    <mergeCell ref="I19:Q19"/>
    <mergeCell ref="S19:U19"/>
    <mergeCell ref="A5:B5"/>
    <mergeCell ref="A1:B1"/>
    <mergeCell ref="C1:C2"/>
    <mergeCell ref="I1:L2"/>
    <mergeCell ref="A2:B2"/>
    <mergeCell ref="A4:B4"/>
  </mergeCells>
  <conditionalFormatting sqref="I14:I17 J16:L17 I13:Q13 J14:Q15 I21:Q21 J22:Q23">
    <cfRule type="cellIs" dxfId="35" priority="34" operator="equal">
      <formula>10</formula>
    </cfRule>
    <cfRule type="cellIs" dxfId="34" priority="35" operator="equal">
      <formula>8</formula>
    </cfRule>
    <cfRule type="cellIs" dxfId="33" priority="36" operator="equal">
      <formula>6</formula>
    </cfRule>
    <cfRule type="cellIs" dxfId="32" priority="37" operator="equal">
      <formula>4</formula>
    </cfRule>
    <cfRule type="cellIs" dxfId="31" priority="38" operator="equal">
      <formula>2</formula>
    </cfRule>
    <cfRule type="cellIs" dxfId="30" priority="39" operator="equal">
      <formula>0</formula>
    </cfRule>
  </conditionalFormatting>
  <conditionalFormatting sqref="B13:B17">
    <cfRule type="cellIs" dxfId="29" priority="28" operator="equal">
      <formula>10</formula>
    </cfRule>
    <cfRule type="cellIs" dxfId="28" priority="29" operator="equal">
      <formula>8</formula>
    </cfRule>
    <cfRule type="cellIs" dxfId="27" priority="30" operator="equal">
      <formula>6</formula>
    </cfRule>
    <cfRule type="cellIs" dxfId="26" priority="31" operator="equal">
      <formula>4</formula>
    </cfRule>
    <cfRule type="cellIs" dxfId="25" priority="32" operator="equal">
      <formula>2</formula>
    </cfRule>
    <cfRule type="cellIs" dxfId="24" priority="33" operator="equal">
      <formula>0</formula>
    </cfRule>
  </conditionalFormatting>
  <conditionalFormatting sqref="G13:G15">
    <cfRule type="dataBar" priority="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{DF99D652-3C83-468C-865A-68919FBBD438}</x14:id>
        </ext>
      </extLst>
    </cfRule>
  </conditionalFormatting>
  <conditionalFormatting sqref="M16:Q16">
    <cfRule type="cellIs" dxfId="23" priority="21" operator="equal">
      <formula>10</formula>
    </cfRule>
    <cfRule type="cellIs" dxfId="22" priority="22" operator="equal">
      <formula>8</formula>
    </cfRule>
    <cfRule type="cellIs" dxfId="21" priority="23" operator="equal">
      <formula>6</formula>
    </cfRule>
    <cfRule type="cellIs" dxfId="20" priority="24" operator="equal">
      <formula>4</formula>
    </cfRule>
    <cfRule type="cellIs" dxfId="19" priority="25" operator="equal">
      <formula>2</formula>
    </cfRule>
    <cfRule type="cellIs" dxfId="18" priority="26" operator="equal">
      <formula>0</formula>
    </cfRule>
  </conditionalFormatting>
  <conditionalFormatting sqref="G16"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{CD3CC537-B604-48E8-9148-5D8D494489DF}</x14:id>
        </ext>
      </extLst>
    </cfRule>
  </conditionalFormatting>
  <conditionalFormatting sqref="B21:B25">
    <cfRule type="cellIs" dxfId="17" priority="13" operator="equal">
      <formula>10</formula>
    </cfRule>
    <cfRule type="cellIs" dxfId="16" priority="14" operator="equal">
      <formula>8</formula>
    </cfRule>
    <cfRule type="cellIs" dxfId="15" priority="15" operator="equal">
      <formula>6</formula>
    </cfRule>
    <cfRule type="cellIs" dxfId="14" priority="16" operator="equal">
      <formula>4</formula>
    </cfRule>
    <cfRule type="cellIs" dxfId="13" priority="17" operator="equal">
      <formula>2</formula>
    </cfRule>
    <cfRule type="cellIs" dxfId="12" priority="18" operator="equal">
      <formula>0</formula>
    </cfRule>
  </conditionalFormatting>
  <conditionalFormatting sqref="I22:I25 J24:L25">
    <cfRule type="cellIs" dxfId="11" priority="7" operator="equal">
      <formula>10</formula>
    </cfRule>
    <cfRule type="cellIs" dxfId="10" priority="8" operator="equal">
      <formula>8</formula>
    </cfRule>
    <cfRule type="cellIs" dxfId="9" priority="9" operator="equal">
      <formula>6</formula>
    </cfRule>
    <cfRule type="cellIs" dxfId="8" priority="10" operator="equal">
      <formula>4</formula>
    </cfRule>
    <cfRule type="cellIs" dxfId="7" priority="11" operator="equal">
      <formula>2</formula>
    </cfRule>
    <cfRule type="cellIs" dxfId="6" priority="12" operator="equal">
      <formula>0</formula>
    </cfRule>
  </conditionalFormatting>
  <conditionalFormatting sqref="M24:Q24">
    <cfRule type="cellIs" dxfId="5" priority="1" operator="equal">
      <formula>10</formula>
    </cfRule>
    <cfRule type="cellIs" dxfId="4" priority="2" operator="equal">
      <formula>8</formula>
    </cfRule>
    <cfRule type="cellIs" dxfId="3" priority="3" operator="equal">
      <formula>6</formula>
    </cfRule>
    <cfRule type="cellIs" dxfId="2" priority="4" operator="equal">
      <formula>4</formula>
    </cfRule>
    <cfRule type="cellIs" dxfId="1" priority="5" operator="equal">
      <formula>2</formula>
    </cfRule>
    <cfRule type="cellIs" dxfId="0" priority="6" operator="equal">
      <formula>0</formula>
    </cfRule>
  </conditionalFormatting>
  <dataValidations count="1">
    <dataValidation type="list" allowBlank="1" showInputMessage="1" showErrorMessage="1" sqref="M13:Q16 M21:Q24" xr:uid="{9E9630A5-8FD0-4C20-8A32-CF7E8D3E296D}">
      <formula1>score</formula1>
    </dataValidation>
  </dataValidations>
  <hyperlinks>
    <hyperlink ref="S6" r:id="rId1" xr:uid="{8E3F5BB6-5840-4342-A463-89A3FB26945E}"/>
  </hyperlinks>
  <pageMargins left="0.7" right="0.7" top="0.75" bottom="0.75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F99D652-3C83-468C-865A-68919FBBD43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G13:G15</xm:sqref>
        </x14:conditionalFormatting>
        <x14:conditionalFormatting xmlns:xm="http://schemas.microsoft.com/office/excel/2006/main">
          <x14:cfRule type="dataBar" id="{CD3CC537-B604-48E8-9148-5D8D494489D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G16</xm:sqref>
        </x14:conditionalFormatting>
        <x14:conditionalFormatting xmlns:xm="http://schemas.microsoft.com/office/excel/2006/main">
          <x14:cfRule type="iconSet" priority="40" id="{7C2DAFB1-89AF-47CA-9D71-1A833070E769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C5:C7</xm:sqref>
        </x14:conditionalFormatting>
        <x14:conditionalFormatting xmlns:xm="http://schemas.microsoft.com/office/excel/2006/main">
          <x14:cfRule type="iconSet" priority="20" id="{27BB8692-D3CF-4CF6-A634-3CF3419399F9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C8</xm:sqref>
        </x14:conditionalFormatting>
        <x14:conditionalFormatting xmlns:xm="http://schemas.microsoft.com/office/excel/2006/main">
          <x14:cfRule type="iconSet" priority="42" id="{34C57BD4-75BC-4D80-A5A5-1FA6EB7108CE}">
            <x14:iconSet iconSet="3Symbols" custom="1">
              <x14:cfvo type="percent">
                <xm:f>0</xm:f>
              </x14:cfvo>
              <x14:cfvo type="percent">
                <xm:f>0.1</xm:f>
              </x14:cfvo>
              <x14:cfvo type="percent">
                <xm:f>99.9</xm:f>
              </x14:cfvo>
              <x14:cfIcon iconSet="3Symbols" iconId="2"/>
              <x14:cfIcon iconSet="3Symbols" iconId="0"/>
              <x14:cfIcon iconSet="3Symbols" iconId="0"/>
            </x14:iconSet>
          </x14:cfRule>
          <xm:sqref>C29 C30:D34</xm:sqref>
        </x14:conditionalFormatting>
        <x14:conditionalFormatting xmlns:xm="http://schemas.microsoft.com/office/excel/2006/main">
          <x14:cfRule type="iconSet" priority="19" id="{39B365DA-05CD-4BAB-BB77-6E5AC484B35F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Blad1!prestatiescore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Knijn, S. (Sanne)</dc:creator>
  <cp:lastModifiedBy>Knijn, S. (Sanne)</cp:lastModifiedBy>
  <dcterms:created xsi:type="dcterms:W3CDTF">2024-04-03T07:08:29Z</dcterms:created>
  <dcterms:modified xsi:type="dcterms:W3CDTF">2024-04-24T07:26:56Z</dcterms:modified>
</cp:coreProperties>
</file>