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2 Offerteaanvraag + digitale bijlagen\Offerteaanvraag + bijlagen DEF\"/>
    </mc:Choice>
  </mc:AlternateContent>
  <xr:revisionPtr revIDLastSave="0" documentId="8_{D8F38E06-2860-483A-8A28-31B87B46C6BF}" xr6:coauthVersionLast="47" xr6:coauthVersionMax="47" xr10:uidLastSave="{00000000-0000-0000-0000-000000000000}"/>
  <bookViews>
    <workbookView xWindow="28680" yWindow="-120" windowWidth="29040" windowHeight="17640" firstSheet="11" activeTab="16" xr2:uid="{00000000-000D-0000-FFFF-FFFF00000000}"/>
  </bookViews>
  <sheets>
    <sheet name="HvC" sheetId="13" r:id="rId1"/>
    <sheet name="Cultuurhuis" sheetId="12" r:id="rId2"/>
    <sheet name="Hofspot" sheetId="15" r:id="rId3"/>
    <sheet name="AK4" sheetId="14" r:id="rId4"/>
    <sheet name="Fort Verlaat" sheetId="16" r:id="rId5"/>
    <sheet name="Gemeentewerf Zweeloo" sheetId="17" r:id="rId6"/>
    <sheet name="Kantine Begraafplaats Coevorden" sheetId="8" r:id="rId7"/>
    <sheet name="Kantine Pompgebouw Coevorden" sheetId="9" r:id="rId8"/>
    <sheet name="Sporthal Broekveld Sleen" sheetId="2" r:id="rId9"/>
    <sheet name="Sporthal Schoonoord" sheetId="5" r:id="rId10"/>
    <sheet name="Sporthal Goorn Oosterhesselen" sheetId="3" r:id="rId11"/>
    <sheet name="Sporthal 't Grootveld" sheetId="18" r:id="rId12"/>
    <sheet name="Parkschool" sheetId="4" r:id="rId13"/>
    <sheet name="Gymzaal Aeldermeent" sheetId="10" r:id="rId14"/>
    <sheet name="Gymzaal 't Spectrum" sheetId="11" r:id="rId15"/>
    <sheet name="Toiletgeb. Passantenhaven" sheetId="6" r:id="rId16"/>
    <sheet name="Toiletgeb. Klinkenvlierse Plas" sheetId="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3" l="1"/>
  <c r="G63" i="3" s="1"/>
  <c r="E61" i="3"/>
  <c r="G61" i="3" s="1"/>
  <c r="E60" i="3"/>
  <c r="G60" i="3" s="1"/>
  <c r="E52" i="3"/>
  <c r="G52" i="3" s="1"/>
  <c r="E62" i="2" l="1"/>
  <c r="G62" i="2" s="1"/>
  <c r="E58" i="5" l="1"/>
  <c r="G58" i="5" s="1"/>
  <c r="E57" i="5"/>
  <c r="G57" i="5" s="1"/>
  <c r="E56" i="5"/>
  <c r="G56" i="5" s="1"/>
  <c r="E55" i="5"/>
  <c r="G55" i="5" s="1"/>
  <c r="E54" i="5"/>
  <c r="G54" i="5" s="1"/>
  <c r="E53" i="5"/>
  <c r="G53" i="5" s="1"/>
  <c r="E52" i="5"/>
  <c r="G52" i="5" s="1"/>
  <c r="E51" i="5"/>
  <c r="G51" i="5" s="1"/>
  <c r="E50" i="5"/>
  <c r="G50" i="5" s="1"/>
  <c r="E49" i="5"/>
  <c r="G49" i="5" s="1"/>
  <c r="E48" i="5"/>
  <c r="G48" i="5" s="1"/>
  <c r="E47" i="5"/>
  <c r="G47" i="5" s="1"/>
  <c r="E46" i="5"/>
  <c r="G46" i="5" s="1"/>
  <c r="E45" i="5"/>
  <c r="G45" i="5" s="1"/>
  <c r="E44" i="5"/>
  <c r="G44" i="5" s="1"/>
  <c r="E38" i="5"/>
  <c r="E37" i="5"/>
  <c r="D36" i="5"/>
  <c r="E36" i="5" s="1"/>
  <c r="E35" i="5"/>
  <c r="E34" i="5"/>
  <c r="D33" i="5"/>
  <c r="E33" i="5" s="1"/>
  <c r="D32" i="5"/>
  <c r="E32" i="5" s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D12" i="5"/>
  <c r="E12" i="5" s="1"/>
  <c r="D11" i="5"/>
  <c r="E11" i="5" s="1"/>
  <c r="E10" i="5"/>
  <c r="E9" i="5"/>
  <c r="E8" i="5"/>
  <c r="D7" i="5"/>
  <c r="E7" i="5" s="1"/>
  <c r="D6" i="5"/>
  <c r="E6" i="5" s="1"/>
  <c r="E5" i="5"/>
  <c r="E31" i="4" l="1"/>
  <c r="E28" i="4"/>
  <c r="G28" i="4" s="1"/>
  <c r="E27" i="4"/>
  <c r="G27" i="4" s="1"/>
  <c r="E26" i="4"/>
  <c r="G26" i="4" s="1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22" i="4" l="1"/>
  <c r="E65" i="3"/>
  <c r="G65" i="3" s="1"/>
  <c r="E64" i="3"/>
  <c r="G64" i="3" s="1"/>
  <c r="E62" i="3"/>
  <c r="G62" i="3" s="1"/>
  <c r="E59" i="3"/>
  <c r="G59" i="3" s="1"/>
  <c r="E58" i="3"/>
  <c r="G58" i="3" s="1"/>
  <c r="E57" i="3"/>
  <c r="G57" i="3" s="1"/>
  <c r="E56" i="3"/>
  <c r="G56" i="3" s="1"/>
  <c r="E55" i="3"/>
  <c r="G55" i="3" s="1"/>
  <c r="E54" i="3"/>
  <c r="G54" i="3" s="1"/>
  <c r="E53" i="3"/>
  <c r="G53" i="3" s="1"/>
  <c r="E51" i="3"/>
  <c r="G51" i="3" s="1"/>
  <c r="E50" i="3"/>
  <c r="G50" i="3" s="1"/>
  <c r="E49" i="3"/>
  <c r="G49" i="3" s="1"/>
  <c r="E42" i="3"/>
  <c r="E41" i="3"/>
  <c r="E40" i="3"/>
  <c r="E39" i="3"/>
  <c r="E38" i="3"/>
  <c r="E37" i="3"/>
  <c r="E34" i="3"/>
  <c r="E33" i="3"/>
  <c r="E32" i="3"/>
  <c r="E31" i="3"/>
  <c r="E30" i="3"/>
  <c r="E28" i="3"/>
  <c r="E27" i="3"/>
  <c r="E26" i="3"/>
  <c r="E24" i="3"/>
  <c r="E22" i="3"/>
  <c r="E21" i="3"/>
  <c r="E19" i="3"/>
  <c r="E18" i="3"/>
  <c r="E17" i="3"/>
  <c r="E15" i="3"/>
  <c r="E13" i="3"/>
  <c r="E12" i="3"/>
  <c r="E10" i="3"/>
  <c r="E9" i="3"/>
  <c r="E7" i="3"/>
  <c r="E6" i="3"/>
  <c r="E5" i="3"/>
  <c r="E69" i="2" l="1"/>
  <c r="E68" i="2"/>
  <c r="E67" i="2"/>
  <c r="E66" i="2"/>
  <c r="E65" i="2"/>
  <c r="E61" i="2"/>
  <c r="G61" i="2" s="1"/>
  <c r="E60" i="2"/>
  <c r="E59" i="2"/>
  <c r="G59" i="2" s="1"/>
  <c r="E58" i="2"/>
  <c r="G58" i="2" s="1"/>
  <c r="E57" i="2"/>
  <c r="G57" i="2" s="1"/>
  <c r="E55" i="2"/>
  <c r="E54" i="2"/>
  <c r="G54" i="2" s="1"/>
  <c r="E53" i="2"/>
  <c r="G53" i="2" s="1"/>
  <c r="E52" i="2"/>
  <c r="E51" i="2"/>
  <c r="G51" i="2" s="1"/>
  <c r="E50" i="2"/>
  <c r="G50" i="2" s="1"/>
  <c r="E49" i="2"/>
  <c r="G49" i="2" s="1"/>
  <c r="E48" i="2"/>
  <c r="E47" i="2"/>
  <c r="E46" i="2"/>
  <c r="G46" i="2" s="1"/>
  <c r="E41" i="2"/>
  <c r="E40" i="2"/>
  <c r="E39" i="2"/>
  <c r="E38" i="2"/>
  <c r="E37" i="2"/>
  <c r="E36" i="2"/>
  <c r="E35" i="2"/>
  <c r="E34" i="2"/>
  <c r="E33" i="2"/>
  <c r="E32" i="2"/>
  <c r="E31" i="2"/>
  <c r="E30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5" i="2"/>
</calcChain>
</file>

<file path=xl/sharedStrings.xml><?xml version="1.0" encoding="utf-8"?>
<sst xmlns="http://schemas.openxmlformats.org/spreadsheetml/2006/main" count="2433" uniqueCount="636">
  <si>
    <t>Hof van Coevorden, Kasteel 1</t>
  </si>
  <si>
    <t xml:space="preserve">Adres </t>
  </si>
  <si>
    <t xml:space="preserve">Postcode </t>
  </si>
  <si>
    <t>Plaats</t>
  </si>
  <si>
    <t>Locatie</t>
  </si>
  <si>
    <t>Verdieping</t>
  </si>
  <si>
    <t xml:space="preserve">Omschrijving </t>
  </si>
  <si>
    <t xml:space="preserve">Oppervlakte </t>
  </si>
  <si>
    <t>Soort vloer</t>
  </si>
  <si>
    <t>Kasteel 1</t>
  </si>
  <si>
    <t xml:space="preserve">7741GE </t>
  </si>
  <si>
    <t>Coevorden</t>
  </si>
  <si>
    <t>Hof van Coevorden</t>
  </si>
  <si>
    <t>Begane grond</t>
  </si>
  <si>
    <t>Publiekshal</t>
  </si>
  <si>
    <t xml:space="preserve">Harde vloer </t>
  </si>
  <si>
    <t xml:space="preserve">Receptie en balies </t>
  </si>
  <si>
    <t xml:space="preserve">Tapijt </t>
  </si>
  <si>
    <t>Tuinzaal</t>
  </si>
  <si>
    <t>Spreekkamers 7 t/m 10</t>
  </si>
  <si>
    <t>Kantoor burgerzaken</t>
  </si>
  <si>
    <t>Picardtzalen 1 t/m 3</t>
  </si>
  <si>
    <t xml:space="preserve">kantoor, archief </t>
  </si>
  <si>
    <t>Pantry</t>
  </si>
  <si>
    <t>Linoleum</t>
  </si>
  <si>
    <t>toiletten en MIVA</t>
  </si>
  <si>
    <t>tegels</t>
  </si>
  <si>
    <t>Verkeersruimte bij Picardtzalen</t>
  </si>
  <si>
    <t xml:space="preserve">Verkeersruimte overig </t>
  </si>
  <si>
    <t>1e verdieping</t>
  </si>
  <si>
    <t xml:space="preserve">Kantoortuin </t>
  </si>
  <si>
    <t>Tapijt</t>
  </si>
  <si>
    <t>Printruimte</t>
  </si>
  <si>
    <t>Vergaderruimte 1.08</t>
  </si>
  <si>
    <t>Vergaderruimte 1.01</t>
  </si>
  <si>
    <t>Kantoor 1.02</t>
  </si>
  <si>
    <t>Kantoor 1.03</t>
  </si>
  <si>
    <t>Kantoor 1.04</t>
  </si>
  <si>
    <t>Kantoor 1.06</t>
  </si>
  <si>
    <t>Kantoor 1.07</t>
  </si>
  <si>
    <t>toiletten , kleedruimte, douche</t>
  </si>
  <si>
    <t>Tegels</t>
  </si>
  <si>
    <t>Raad- en theaterzaal</t>
  </si>
  <si>
    <t>Harde vloer</t>
  </si>
  <si>
    <t>Gangen, hallen en trappen</t>
  </si>
  <si>
    <t xml:space="preserve">Gangen, hallen en trappen </t>
  </si>
  <si>
    <t>2e verdieping</t>
  </si>
  <si>
    <t>Kantoortuin</t>
  </si>
  <si>
    <t>Kantoor 2.01</t>
  </si>
  <si>
    <t>Vergaderruimte 2.02</t>
  </si>
  <si>
    <t>Kamers B&amp;W</t>
  </si>
  <si>
    <t>KCC</t>
  </si>
  <si>
    <t>Kantoor 2.05</t>
  </si>
  <si>
    <t>Kantoor 2.06</t>
  </si>
  <si>
    <t>Vergaderruimte 2.07</t>
  </si>
  <si>
    <t>toiletten</t>
  </si>
  <si>
    <t>Cultuurhuis, Kasteel 3</t>
  </si>
  <si>
    <t>afdeling</t>
  </si>
  <si>
    <t>code1</t>
  </si>
  <si>
    <t>omschrijving</t>
  </si>
  <si>
    <t>oppervlakte</t>
  </si>
  <si>
    <t>vloer</t>
  </si>
  <si>
    <t>Kasteel 3</t>
  </si>
  <si>
    <t>7741 GC</t>
  </si>
  <si>
    <t xml:space="preserve">Coevorden </t>
  </si>
  <si>
    <t>Cultuurhuis Begane grond</t>
  </si>
  <si>
    <t>C8.3</t>
  </si>
  <si>
    <t>Receptie/conciergeruimte</t>
  </si>
  <si>
    <t>C6.2</t>
  </si>
  <si>
    <t>Keuken/bar</t>
  </si>
  <si>
    <t>11.3</t>
  </si>
  <si>
    <t>Toilet (MIVA)</t>
  </si>
  <si>
    <t>C6.3</t>
  </si>
  <si>
    <t>Garderobe</t>
  </si>
  <si>
    <t>C11.1</t>
  </si>
  <si>
    <t>Toilet</t>
  </si>
  <si>
    <t>C6.1</t>
  </si>
  <si>
    <t>Cultuurhuis 1e verdieping</t>
  </si>
  <si>
    <t>-</t>
  </si>
  <si>
    <t>Verkeersruimte/lift/trappenhuis</t>
  </si>
  <si>
    <t>linoleum</t>
  </si>
  <si>
    <t>C11.7</t>
  </si>
  <si>
    <t>C11.6</t>
  </si>
  <si>
    <t>C11.8</t>
  </si>
  <si>
    <t>Werk-/Bergkast</t>
  </si>
  <si>
    <t>Cultuurhuis 2e verdieping</t>
  </si>
  <si>
    <t>Hofspot, Kasteel 5</t>
  </si>
  <si>
    <t>Kasteel 5</t>
  </si>
  <si>
    <t>7741 GE</t>
  </si>
  <si>
    <t>Hofspot Coevorden</t>
  </si>
  <si>
    <t>Cursusruimte</t>
  </si>
  <si>
    <t>tapijt</t>
  </si>
  <si>
    <t>Projectkamer</t>
  </si>
  <si>
    <t>PVC</t>
  </si>
  <si>
    <t>Sanitair</t>
  </si>
  <si>
    <t>Tegel</t>
  </si>
  <si>
    <t>Opslag</t>
  </si>
  <si>
    <t>Huiskamer</t>
  </si>
  <si>
    <t>Hal</t>
  </si>
  <si>
    <t>De P.U.B.</t>
  </si>
  <si>
    <t>AK4, Aleida Kramersingel 4</t>
  </si>
  <si>
    <t>Aleida Kramersingel 4</t>
  </si>
  <si>
    <t>AK4</t>
  </si>
  <si>
    <t>Vergaderruimtes</t>
  </si>
  <si>
    <t xml:space="preserve">Kantoor facilitair </t>
  </si>
  <si>
    <t>Kolfruimte</t>
  </si>
  <si>
    <t>Wachtruimte</t>
  </si>
  <si>
    <t>Vergaderruimte 1.02</t>
  </si>
  <si>
    <t>Printruimte 1</t>
  </si>
  <si>
    <t>Printruimte 2</t>
  </si>
  <si>
    <t>Open kantoorruimte</t>
  </si>
  <si>
    <t xml:space="preserve">Kantoor </t>
  </si>
  <si>
    <t xml:space="preserve">Stilteruimtes </t>
  </si>
  <si>
    <t>gangen, garderobe en trappen</t>
  </si>
  <si>
    <t>Vergaderruimte 2.01</t>
  </si>
  <si>
    <t>Vergaderruimte 2.03</t>
  </si>
  <si>
    <t>Stilteruimtes</t>
  </si>
  <si>
    <t>Kelder</t>
  </si>
  <si>
    <t>Gang</t>
  </si>
  <si>
    <t>toilet en douche</t>
  </si>
  <si>
    <t>Fort Verlaat, Morseweg 2</t>
  </si>
  <si>
    <t>Morseweg 2</t>
  </si>
  <si>
    <t>7741 KZ</t>
  </si>
  <si>
    <t>Gemeentewerf Fort Verlaat</t>
  </si>
  <si>
    <t>begane grond</t>
  </si>
  <si>
    <t>kantoren 1 t/m 4</t>
  </si>
  <si>
    <t>toiletten en kleedruimte</t>
  </si>
  <si>
    <t>kantine</t>
  </si>
  <si>
    <t>entree, gangen, garderobe en trappen</t>
  </si>
  <si>
    <t>conserveren linoleum</t>
  </si>
  <si>
    <t>Gemeentewerf Zweeloo, Klooster 56</t>
  </si>
  <si>
    <t>Klooster 56</t>
  </si>
  <si>
    <t xml:space="preserve">7851 AJ </t>
  </si>
  <si>
    <t xml:space="preserve">Zweeloo </t>
  </si>
  <si>
    <t>Gemeentewerf Zweeloo</t>
  </si>
  <si>
    <t>nieuwbouw</t>
  </si>
  <si>
    <t>kantoren</t>
  </si>
  <si>
    <t>gang en hal</t>
  </si>
  <si>
    <t>oudbouw</t>
  </si>
  <si>
    <t>entree</t>
  </si>
  <si>
    <t>kleedruimten en toiletten</t>
  </si>
  <si>
    <t>wc en wasgedeelte</t>
  </si>
  <si>
    <t>Marmoleum</t>
  </si>
  <si>
    <t>Kantine Begraafplaats Coevorden </t>
  </si>
  <si>
    <t>Ballastweg 6</t>
  </si>
  <si>
    <t>7741JL</t>
  </si>
  <si>
    <t>Kantine begraafplaats Coevorden</t>
  </si>
  <si>
    <t>Kantine</t>
  </si>
  <si>
    <t> </t>
  </si>
  <si>
    <t>Toilet 1</t>
  </si>
  <si>
    <t>Toilet 2</t>
  </si>
  <si>
    <t>Kantine pompgebouw (vm RZI Coevorden)</t>
  </si>
  <si>
    <t>Trageldijk 9</t>
  </si>
  <si>
    <t>7741KN</t>
  </si>
  <si>
    <t>Kantine pompgebouw</t>
  </si>
  <si>
    <t>Click PVC</t>
  </si>
  <si>
    <t>Verkeersruimte</t>
  </si>
  <si>
    <t>Sanitaire ruimte</t>
  </si>
  <si>
    <t>Sporthal Broekveld, Oldenhoffstraat 7, Sleen</t>
  </si>
  <si>
    <t>ruimteno.</t>
  </si>
  <si>
    <t>ruimte omschrijving</t>
  </si>
  <si>
    <t>breedte m1</t>
  </si>
  <si>
    <t>lengte m1</t>
  </si>
  <si>
    <t>oppervlakte m2</t>
  </si>
  <si>
    <t>hoogte m1</t>
  </si>
  <si>
    <t>vloerafwerking</t>
  </si>
  <si>
    <t>wandafwerking</t>
  </si>
  <si>
    <t>plafondafwerking</t>
  </si>
  <si>
    <t>aanvullende informatie</t>
  </si>
  <si>
    <t>1.</t>
  </si>
  <si>
    <t>metselwerk</t>
  </si>
  <si>
    <t>systeemplafond</t>
  </si>
  <si>
    <t>incl. inloopmat 3,9 x 3,5 m1</t>
  </si>
  <si>
    <t xml:space="preserve">inloopmat </t>
  </si>
  <si>
    <t>tapijt, coral</t>
  </si>
  <si>
    <t>2.</t>
  </si>
  <si>
    <t>buitenberging</t>
  </si>
  <si>
    <t>cementdek</t>
  </si>
  <si>
    <t>stucwerk</t>
  </si>
  <si>
    <t>3.</t>
  </si>
  <si>
    <t>gang voor kleedkamers</t>
  </si>
  <si>
    <t>4.</t>
  </si>
  <si>
    <t>toiletgroep, dames</t>
  </si>
  <si>
    <t>vloertegels</t>
  </si>
  <si>
    <t>wandtegels</t>
  </si>
  <si>
    <t>3 st. vrijdragende closetpot, 1 stuks wastafel met spiegel en kunststof scheidingswanden</t>
  </si>
  <si>
    <t>5.</t>
  </si>
  <si>
    <t>toiletgroep, heren</t>
  </si>
  <si>
    <t>2 st. vrijdragende closetpot,  2 stuks urinoirs, 2 stuks schaamschotten, 1 stuks wastafel met spiegel en kunststof scheidingswanden</t>
  </si>
  <si>
    <t>6.</t>
  </si>
  <si>
    <t>werkkast</t>
  </si>
  <si>
    <t>Geen schoonmaakactiviteiten</t>
  </si>
  <si>
    <t>7.</t>
  </si>
  <si>
    <t>scheidsrechtersgroep 1</t>
  </si>
  <si>
    <t>douche, 1 stuks vrijdragende toiletpot,  1 stuks wastafel met spiegel kunststof scheidingswanden</t>
  </si>
  <si>
    <t>8.</t>
  </si>
  <si>
    <t>scheidsrechtersgroep 2</t>
  </si>
  <si>
    <t>9.</t>
  </si>
  <si>
    <t>kleedkamer 4</t>
  </si>
  <si>
    <t>afvakbak,  13,4 m1 zitbank, spiegel</t>
  </si>
  <si>
    <t>douche</t>
  </si>
  <si>
    <t>toilet</t>
  </si>
  <si>
    <t>wastafel, spiegel en afvalbakje</t>
  </si>
  <si>
    <t>10.</t>
  </si>
  <si>
    <t>portaal</t>
  </si>
  <si>
    <t>stuclaaag</t>
  </si>
  <si>
    <t>opm: tot 1,75 m1 wandtegels</t>
  </si>
  <si>
    <t>11.</t>
  </si>
  <si>
    <t>kleedkamer 3</t>
  </si>
  <si>
    <t>afvaklbak, 9,7 m1 zitbank, spiegel</t>
  </si>
  <si>
    <t>toiletruimte</t>
  </si>
  <si>
    <t>12.</t>
  </si>
  <si>
    <t>kleedkamer 2</t>
  </si>
  <si>
    <t>afvalbak, 12,1 m1 zitbank, spiegel</t>
  </si>
  <si>
    <t>13.</t>
  </si>
  <si>
    <t>stuwerk</t>
  </si>
  <si>
    <t>14.</t>
  </si>
  <si>
    <t>kleedkamer 1</t>
  </si>
  <si>
    <t>afvalbak, 10,5  m1 zitbank, spiegel</t>
  </si>
  <si>
    <t>15.</t>
  </si>
  <si>
    <t>hal</t>
  </si>
  <si>
    <t>open trap met bordes naar verdieping (tribune)</t>
  </si>
  <si>
    <t>hout gelakt uitvoering</t>
  </si>
  <si>
    <t>16.</t>
  </si>
  <si>
    <t>beheerderruimte</t>
  </si>
  <si>
    <t>17.</t>
  </si>
  <si>
    <t>meterkast (elec.)</t>
  </si>
  <si>
    <t>18.</t>
  </si>
  <si>
    <t>mivatoilet</t>
  </si>
  <si>
    <t>vrijdragende toiletpot</t>
  </si>
  <si>
    <t>19.</t>
  </si>
  <si>
    <t>sportzaal</t>
  </si>
  <si>
    <t>hout</t>
  </si>
  <si>
    <t>houten plafond</t>
  </si>
  <si>
    <t>vrijdragende houten vloer incl. belijning</t>
  </si>
  <si>
    <t>20.</t>
  </si>
  <si>
    <t>berging sportinventaris</t>
  </si>
  <si>
    <t>houtenvloer op betonnen ondervloer</t>
  </si>
  <si>
    <t>21.</t>
  </si>
  <si>
    <t>Dojoruimte</t>
  </si>
  <si>
    <t>ca. 120 m2 bedekt met judomatten</t>
  </si>
  <si>
    <t>22.</t>
  </si>
  <si>
    <t>Dojo berging</t>
  </si>
  <si>
    <t xml:space="preserve">23. </t>
  </si>
  <si>
    <t>tribune, vier zitrijen</t>
  </si>
  <si>
    <t>houten delen</t>
  </si>
  <si>
    <t xml:space="preserve">tribune elementen </t>
  </si>
  <si>
    <t>zit tribune</t>
  </si>
  <si>
    <t>houten delen met stalen frame</t>
  </si>
  <si>
    <t>24.</t>
  </si>
  <si>
    <t>tech. Ruimte</t>
  </si>
  <si>
    <t>cementendek</t>
  </si>
  <si>
    <t>balklaag</t>
  </si>
  <si>
    <t>25.</t>
  </si>
  <si>
    <t>meterkast (gas en water )</t>
  </si>
  <si>
    <t>Glaswerk</t>
  </si>
  <si>
    <t>totaal oppervlakte</t>
  </si>
  <si>
    <t>entreepui</t>
  </si>
  <si>
    <t>2 zijdig glaswerk</t>
  </si>
  <si>
    <t>luifel,onderzijde</t>
  </si>
  <si>
    <t>opm: terspa plaat</t>
  </si>
  <si>
    <t>luifel, voorzijde naam</t>
  </si>
  <si>
    <t>opm: terspa plaat, met naam</t>
  </si>
  <si>
    <t>hal-entree</t>
  </si>
  <si>
    <t>beheerder ruimte</t>
  </si>
  <si>
    <t>één zijdig</t>
  </si>
  <si>
    <t xml:space="preserve">binnendeur </t>
  </si>
  <si>
    <t>bovenlicht ht: 6,0 m1, 2 zijdig glaswerk</t>
  </si>
  <si>
    <t>kantine, zaal zijde</t>
  </si>
  <si>
    <t>1 zijdig glaswerk</t>
  </si>
  <si>
    <t xml:space="preserve">Dojoruimte </t>
  </si>
  <si>
    <t>binnendeuren</t>
  </si>
  <si>
    <t>pui</t>
  </si>
  <si>
    <t xml:space="preserve">tribune, balustrade </t>
  </si>
  <si>
    <t xml:space="preserve">2 zijdig lichtdoorlatend kunststof </t>
  </si>
  <si>
    <t>kantine, buitenzijde</t>
  </si>
  <si>
    <t>kantine verpacht bi/bu</t>
  </si>
  <si>
    <t>toegangsdeur kantine binnen</t>
  </si>
  <si>
    <t>In de kleedkamers bevinden zich in totaal 4 stuks lichtkoepels ca. 1,1 x 1,1, m1.</t>
  </si>
  <si>
    <t>Diversen</t>
  </si>
  <si>
    <t>breedte</t>
  </si>
  <si>
    <t>lengte</t>
  </si>
  <si>
    <t>m2</t>
  </si>
  <si>
    <t xml:space="preserve">straatwerk, onkruid vrij </t>
  </si>
  <si>
    <t xml:space="preserve">toegangspad </t>
  </si>
  <si>
    <t>fietsenstalling</t>
  </si>
  <si>
    <t>pad deurbuitenberging</t>
  </si>
  <si>
    <t>plateau voor buitendeurberging</t>
  </si>
  <si>
    <t>straatwerk, sneeuw -ijsvrij</t>
  </si>
  <si>
    <t>Sporthal Schoonoord, Sportparklaan 55, Schoonoord</t>
  </si>
  <si>
    <t xml:space="preserve">aanvullende informatie </t>
  </si>
  <si>
    <t xml:space="preserve">hout, open </t>
  </si>
  <si>
    <t xml:space="preserve">2. </t>
  </si>
  <si>
    <t>gang</t>
  </si>
  <si>
    <t>vloercoating</t>
  </si>
  <si>
    <t>entree veld, coralmat 1,1 x 2,0 m1</t>
  </si>
  <si>
    <t>driehoek</t>
  </si>
  <si>
    <t>dames toiletgroep</t>
  </si>
  <si>
    <t xml:space="preserve">incl . 2 stuks toiletpotten </t>
  </si>
  <si>
    <t>heren toiletgroep</t>
  </si>
  <si>
    <t xml:space="preserve">incl. 2 stuks toiletpotten </t>
  </si>
  <si>
    <t>incl. 2  stuks urionoirs</t>
  </si>
  <si>
    <t>miva toilet</t>
  </si>
  <si>
    <t>uitstortgootsteen, geen schoonmaakactiviteiten</t>
  </si>
  <si>
    <t>kleedruimte 1</t>
  </si>
  <si>
    <t>houtwolcement</t>
  </si>
  <si>
    <t>afvalbak en spiegel</t>
  </si>
  <si>
    <t xml:space="preserve">zitbank, </t>
  </si>
  <si>
    <t>doucheruimte incl. toilet</t>
  </si>
  <si>
    <t>toiletafm 0,90 x 1,2 m1</t>
  </si>
  <si>
    <t>inkijkwand doucheruimte</t>
  </si>
  <si>
    <t>leiderskamer, incl Douche-Toilet</t>
  </si>
  <si>
    <t>toilet afm. 0,95 x 1,2 en douche 1,2 x 2,40</t>
  </si>
  <si>
    <t>kleedruimte 2</t>
  </si>
  <si>
    <t>doucheruimte en toilet</t>
  </si>
  <si>
    <t>kunststofvloer</t>
  </si>
  <si>
    <t>merk descol</t>
  </si>
  <si>
    <t>sportvloer</t>
  </si>
  <si>
    <t>metselwerk/hout</t>
  </si>
  <si>
    <t>ehbo ruimte</t>
  </si>
  <si>
    <t>keukenblok</t>
  </si>
  <si>
    <t>balie-loket</t>
  </si>
  <si>
    <t>meterkast, elec.</t>
  </si>
  <si>
    <t>technische ruimte</t>
  </si>
  <si>
    <t>watermeter, geen schoonmaakactiviteiten</t>
  </si>
  <si>
    <t xml:space="preserve">16. </t>
  </si>
  <si>
    <t>meterkast, gas</t>
  </si>
  <si>
    <t>tribune</t>
  </si>
  <si>
    <t>houtwerk</t>
  </si>
  <si>
    <t>incl. marmoleum tribune-elementen bereikbaar via houten trap met tussenbordes.</t>
  </si>
  <si>
    <t>vaste opstelling van zittribune over de volledige lengte van de sporthal.</t>
  </si>
  <si>
    <t>lengte 38 m1</t>
  </si>
  <si>
    <t xml:space="preserve">18. </t>
  </si>
  <si>
    <t xml:space="preserve">vluchttrap, tribune </t>
  </si>
  <si>
    <t>1 stuks stalen uitvoering</t>
  </si>
  <si>
    <t xml:space="preserve"> </t>
  </si>
  <si>
    <t>totaal m2</t>
  </si>
  <si>
    <t>entree, buiten</t>
  </si>
  <si>
    <t>twee zijdig glaswerk</t>
  </si>
  <si>
    <t>entree, binnen</t>
  </si>
  <si>
    <t>luifel, onderzijde</t>
  </si>
  <si>
    <t>multyplex, geverfd</t>
  </si>
  <si>
    <t>luifel, voorzijde</t>
  </si>
  <si>
    <t>trespa,kunststofplaat</t>
  </si>
  <si>
    <t xml:space="preserve">lichtkozijn EHBO ruimte </t>
  </si>
  <si>
    <t>gang, lichtkozijnen</t>
  </si>
  <si>
    <t>twee zijdig glaswerk, 7 stuks</t>
  </si>
  <si>
    <t>schuin bovenlicht gang-trap</t>
  </si>
  <si>
    <t>entree, veldingang</t>
  </si>
  <si>
    <t>twee ziijdig glaswerk</t>
  </si>
  <si>
    <t>nooddeuren</t>
  </si>
  <si>
    <t>beheerderruimte, sportzaal</t>
  </si>
  <si>
    <t>twee zijdig glaswerk, binnen, draadglas</t>
  </si>
  <si>
    <t>beheerderruimte, balie</t>
  </si>
  <si>
    <t>beheerderruimte, toegangsdeur</t>
  </si>
  <si>
    <t>tribune, balustrade</t>
  </si>
  <si>
    <t>twee zijdig doorzichtige kunststof plaat</t>
  </si>
  <si>
    <t>algemeen, binnendeuren bovenlichten</t>
  </si>
  <si>
    <t>17 stuks x 2 bovenlicht 0,3 x0,9 m1</t>
  </si>
  <si>
    <t>straatwerk, onkruid vrij, entree</t>
  </si>
  <si>
    <t>straatwerk, onkruid vrij, bordes</t>
  </si>
  <si>
    <t>straatwerk, sneeuw-ijsvrij houden</t>
  </si>
  <si>
    <t>Sporthal de Goorn, Edveensweg 15, Oosterhesselen</t>
  </si>
  <si>
    <t>vloertegel</t>
  </si>
  <si>
    <t>glas</t>
  </si>
  <si>
    <t>plaatmateriaal</t>
  </si>
  <si>
    <t xml:space="preserve">inleg rubberen rooster afm: ca. 1,2 x 1,90 m1 
losse inloopmat, coral afm ca 2 x 3 m1 </t>
  </si>
  <si>
    <t>hal, centraal</t>
  </si>
  <si>
    <t>glas/metselwerk, verf</t>
  </si>
  <si>
    <t>hout, gesausd</t>
  </si>
  <si>
    <t>in doorlopende lijn gang is het plafond 2,8 m1 hoog</t>
  </si>
  <si>
    <t>open trap met bordes</t>
  </si>
  <si>
    <t>houten uitvoering</t>
  </si>
  <si>
    <t>gang (voor kleedruimte 1 en 2)</t>
  </si>
  <si>
    <t>metselwerk, verf</t>
  </si>
  <si>
    <t>buitenwand bovenlicht ca. 65 cm hoogte</t>
  </si>
  <si>
    <t>zitbank, 9,75 m1 met kledinghaken</t>
  </si>
  <si>
    <t>wandtegel tot 2,1 m1</t>
  </si>
  <si>
    <t>opm: wandged. boven tegels gesausd</t>
  </si>
  <si>
    <t>doucheruimte (incl. toiletruimte 0,9 x 1,2 m1)</t>
  </si>
  <si>
    <t>Hout, gesausd</t>
  </si>
  <si>
    <t>kleedkamer  2</t>
  </si>
  <si>
    <t>zitbank,  9,75 m1 met kledinghaken</t>
  </si>
  <si>
    <t>incl.  Ruimte lift afm: 1,9 x 2,0 m1</t>
  </si>
  <si>
    <t>leiderskamer 1</t>
  </si>
  <si>
    <t>wanden gesausd</t>
  </si>
  <si>
    <t>douche-toilet</t>
  </si>
  <si>
    <t>opm: wandged. Boven tegels gesausd</t>
  </si>
  <si>
    <t xml:space="preserve">7. </t>
  </si>
  <si>
    <t>meterkast</t>
  </si>
  <si>
    <t>leiderkamer 2</t>
  </si>
  <si>
    <t>werkkast (hal)</t>
  </si>
  <si>
    <t>kast beheerder</t>
  </si>
  <si>
    <t>gang (voor kleedruimte 3 en 4)</t>
  </si>
  <si>
    <t xml:space="preserve">14. </t>
  </si>
  <si>
    <t>houten vloer</t>
  </si>
  <si>
    <t>hout, open</t>
  </si>
  <si>
    <t>opm: vouwwand uit plafond 22 x 7 m1
opm: gelakte vloer firma Interliner</t>
  </si>
  <si>
    <t>opm: afschermings net ca. 3 x 16 m1</t>
  </si>
  <si>
    <t xml:space="preserve">technisch ruimte </t>
  </si>
  <si>
    <t>dekvloer</t>
  </si>
  <si>
    <t>gesloten plafond,plaat</t>
  </si>
  <si>
    <t>overloop</t>
  </si>
  <si>
    <t>marmoleum</t>
  </si>
  <si>
    <t>tribune element (diepte 1,8 m1, lengte 6 m1)</t>
  </si>
  <si>
    <t>tribune element (diepte 1,8 m1, lengte 16,5 m1)</t>
  </si>
  <si>
    <t>heren toiletgroep, incl. toiletten</t>
  </si>
  <si>
    <t>gipsplafond</t>
  </si>
  <si>
    <t>2 x urinoir met scherm, 3x toiletten met deur</t>
  </si>
  <si>
    <t xml:space="preserve">damestoiletgroep incl. toiletten </t>
  </si>
  <si>
    <t>3 x toiletten met deur, toilet afm. 1,25 x 1,10 m1</t>
  </si>
  <si>
    <t>instructieruimte</t>
  </si>
  <si>
    <t>verhuurd, geen schoonmaakactiviteiten</t>
  </si>
  <si>
    <t>technische ruimte-opslag materiaal</t>
  </si>
  <si>
    <t>23.</t>
  </si>
  <si>
    <t>omroepruimte incl. geluid</t>
  </si>
  <si>
    <t xml:space="preserve">kantine </t>
  </si>
  <si>
    <t>aantal</t>
  </si>
  <si>
    <t>twee zijdig glaswerk, binnen</t>
  </si>
  <si>
    <t>gang, kleedkamer 1-2 lichtkozijnen</t>
  </si>
  <si>
    <t xml:space="preserve">twee zijdig glaswerk, </t>
  </si>
  <si>
    <t>entree kleedkamer 1</t>
  </si>
  <si>
    <t>twee ziijdig glaswerk, binnen</t>
  </si>
  <si>
    <t>gang, kleedkamer 3-4 lichtkozijnen</t>
  </si>
  <si>
    <t>kantine, zaalzijde</t>
  </si>
  <si>
    <t>één zijdig glaswerk, binnen op hoogte</t>
  </si>
  <si>
    <t>één zijdig glaswerk</t>
  </si>
  <si>
    <t>ééb zijdig glaswerk</t>
  </si>
  <si>
    <t>instructieruimte, buitenzijde</t>
  </si>
  <si>
    <t>technische ruimte-opslagmateriaal</t>
  </si>
  <si>
    <t xml:space="preserve">berging sportinventaris </t>
  </si>
  <si>
    <t>2 stuks</t>
  </si>
  <si>
    <t>twee zijdig kunststof lichtdoorlatend</t>
  </si>
  <si>
    <t>Sporthal Grootveld, Dalerveensestraat 30b, Dalen</t>
  </si>
  <si>
    <t>mbi metselwerk</t>
  </si>
  <si>
    <t>coralmat afmeting 1,2 x 1,8 m1</t>
  </si>
  <si>
    <t>gang-1</t>
  </si>
  <si>
    <t xml:space="preserve">open houten trap naar verdieping </t>
  </si>
  <si>
    <t>gang-2-</t>
  </si>
  <si>
    <t>ehbo-magazijn</t>
  </si>
  <si>
    <t>vloerteel</t>
  </si>
  <si>
    <t>elec. verdeelkast</t>
  </si>
  <si>
    <t>plaat, nobrando</t>
  </si>
  <si>
    <t>houten zitbank, 11 m1</t>
  </si>
  <si>
    <t xml:space="preserve">doucheruimte </t>
  </si>
  <si>
    <t>wandtegel</t>
  </si>
  <si>
    <t xml:space="preserve">wandtegel </t>
  </si>
  <si>
    <t>afvalbakje</t>
  </si>
  <si>
    <t>houten zitbank 11 m1</t>
  </si>
  <si>
    <t>kleedruimte 3</t>
  </si>
  <si>
    <t>kleedruimte 4</t>
  </si>
  <si>
    <t>leiding scheidsrechter ruimte</t>
  </si>
  <si>
    <t>wastafel</t>
  </si>
  <si>
    <t>fonteintje</t>
  </si>
  <si>
    <t>sportinv. Berging</t>
  </si>
  <si>
    <t>mb metselwerk</t>
  </si>
  <si>
    <t>binnengang</t>
  </si>
  <si>
    <t>sportinv.berging gym.ver.</t>
  </si>
  <si>
    <t>tribune, opslag</t>
  </si>
  <si>
    <t>kunstofvloer</t>
  </si>
  <si>
    <t>tribune, uitstaand</t>
  </si>
  <si>
    <t>merk descol,  twee scheidngswand (vouwwanden)</t>
  </si>
  <si>
    <t>sportinv. berging</t>
  </si>
  <si>
    <t>staaldamwandprofiel</t>
  </si>
  <si>
    <t>laagspanningsruimte</t>
  </si>
  <si>
    <t>overloop 1e verdieping</t>
  </si>
  <si>
    <t>houtwerk/steen</t>
  </si>
  <si>
    <t>opm: open trap houten treden</t>
  </si>
  <si>
    <t>beheerdersruimte</t>
  </si>
  <si>
    <t>keukenblok ca 0,6 x 2,4 m1</t>
  </si>
  <si>
    <t>ca. 50 stappelbare stoelen aanwezig</t>
  </si>
  <si>
    <t>vluchttrap aanwezig</t>
  </si>
  <si>
    <t>overloop 2e verdieping</t>
  </si>
  <si>
    <t xml:space="preserve">tech.ruimte </t>
  </si>
  <si>
    <t>brandwerende platen , plafond-wanden</t>
  </si>
  <si>
    <t>entree , verbinding vv dalen</t>
  </si>
  <si>
    <t>gang -1- , lichtkozijnen</t>
  </si>
  <si>
    <t>tussenkozijn gang 1 en 2</t>
  </si>
  <si>
    <t>gang -2- , lichtkozijnen</t>
  </si>
  <si>
    <t>kleedruimten, lichtkoepels</t>
  </si>
  <si>
    <t>4x</t>
  </si>
  <si>
    <t>luifel, t.p.v. nooduitgang, voor</t>
  </si>
  <si>
    <t>dak loop door niet van toepassing</t>
  </si>
  <si>
    <t>luifel, t.p.v. nooduitgang, onder</t>
  </si>
  <si>
    <t>beheerderruimte, toegangskozijn</t>
  </si>
  <si>
    <t>beheerderruimte, lichtkozijn</t>
  </si>
  <si>
    <t>Gymzaal Parkschool, Poppeharelaan 1, Coevorden</t>
  </si>
  <si>
    <t>glasvliesweefsel</t>
  </si>
  <si>
    <t>gang  kleedkamers-gym.zaal</t>
  </si>
  <si>
    <t>schoonmaakkast</t>
  </si>
  <si>
    <t xml:space="preserve">docentenkamer </t>
  </si>
  <si>
    <t>kleedkamer dames</t>
  </si>
  <si>
    <t>afvakbak,  9,5 m1 zitbank, spiegel</t>
  </si>
  <si>
    <t>doucheruimte</t>
  </si>
  <si>
    <t>kleedkamer heren</t>
  </si>
  <si>
    <t>afvaklbak, 7,5 m1 zitbank, spiegel</t>
  </si>
  <si>
    <t xml:space="preserve">vrijdragende toiletpot, </t>
  </si>
  <si>
    <t>kunststof</t>
  </si>
  <si>
    <t>wandtapijt ged.</t>
  </si>
  <si>
    <t>staaldak</t>
  </si>
  <si>
    <t>incl. belijning</t>
  </si>
  <si>
    <t>berging sportinventaris groot</t>
  </si>
  <si>
    <t>berging sportinventaris klein</t>
  </si>
  <si>
    <t>vuile gang-schone gang</t>
  </si>
  <si>
    <t xml:space="preserve">pui entree gym.zaal </t>
  </si>
  <si>
    <t>voor de buitendeur borstelmat</t>
  </si>
  <si>
    <t xml:space="preserve">Overzicht van de ruimten welke zich bevinden in de sportzaal Aeldermeent Paadelandsdrift 7 Aalden </t>
  </si>
  <si>
    <t>hoogte</t>
  </si>
  <si>
    <t xml:space="preserve">  </t>
  </si>
  <si>
    <t>m1</t>
  </si>
  <si>
    <t>kunststof , descol</t>
  </si>
  <si>
    <t>schoonmetselwerk</t>
  </si>
  <si>
    <t xml:space="preserve">opm: lammellen , metaal </t>
  </si>
  <si>
    <t>opmerking: grondvoorzieningen regelmatig schooonmaken met de stofzuiger</t>
  </si>
  <si>
    <t>toestellenberging</t>
  </si>
  <si>
    <t>houtwolcementplaat</t>
  </si>
  <si>
    <t xml:space="preserve">opm: 600 x 600 mm </t>
  </si>
  <si>
    <t xml:space="preserve">3, 4 </t>
  </si>
  <si>
    <t>6 stuks verrolbare elementen</t>
  </si>
  <si>
    <t>kleedruimte</t>
  </si>
  <si>
    <t>afvalbak, 9,1 m1 zitbank</t>
  </si>
  <si>
    <t>toilet, kleedruimte</t>
  </si>
  <si>
    <t>fonteintje, spiegel afvalbak</t>
  </si>
  <si>
    <t>docent ruimte incl douche</t>
  </si>
  <si>
    <t>toilet, dames, hal</t>
  </si>
  <si>
    <t>toilet, heren, hal</t>
  </si>
  <si>
    <t>wandtgel</t>
  </si>
  <si>
    <t>foyer</t>
  </si>
  <si>
    <t>buffet</t>
  </si>
  <si>
    <t>keukenblok met bovenkastjes</t>
  </si>
  <si>
    <t>var</t>
  </si>
  <si>
    <t>coral mat</t>
  </si>
  <si>
    <t>buitenzijde,  metalen roosters</t>
  </si>
  <si>
    <t>cv ruimte verdieping ????</t>
  </si>
  <si>
    <t>uitstortgootsteen</t>
  </si>
  <si>
    <t>totaal</t>
  </si>
  <si>
    <t>entreepui, deuren</t>
  </si>
  <si>
    <t>hal, buitengevel</t>
  </si>
  <si>
    <t>miva toilet, buitengevel</t>
  </si>
  <si>
    <t>doucheruimte, buitengevel</t>
  </si>
  <si>
    <t>sportzaal, bovenlicht buitengevel</t>
  </si>
  <si>
    <t>entree, deuren binnen</t>
  </si>
  <si>
    <t>foyer-sportzaal</t>
  </si>
  <si>
    <t>afstoffen sportinventaris in de sporthal aan de wanden, plafond en in de sportinventaris berging.</t>
  </si>
  <si>
    <t>Buiten</t>
  </si>
  <si>
    <t>voor de buitendeur rooster 2 delig</t>
  </si>
  <si>
    <t>opm: opvang regelmatig schoonmaken</t>
  </si>
  <si>
    <t>reiniging toegangspad , betontegel</t>
  </si>
  <si>
    <t>onkruid en sneeuw ruimen</t>
  </si>
  <si>
    <t>reiniging pad gevel, betontegel</t>
  </si>
  <si>
    <t xml:space="preserve">afvalbak buiten </t>
  </si>
  <si>
    <t>1 stuks</t>
  </si>
  <si>
    <t>opm: regelmatig ledigen 1x per week</t>
  </si>
  <si>
    <t xml:space="preserve">verwijsbord kant trottoir </t>
  </si>
  <si>
    <t>per kwartaal</t>
  </si>
  <si>
    <t>conservern Foyer, hal</t>
  </si>
  <si>
    <t>Overzicht van de ruimten welke worden toegerekend aan de gymzaal in het MFC het Spectrum Oranjestraat 2 Dalerpeel</t>
  </si>
  <si>
    <t>centrale hal</t>
  </si>
  <si>
    <t>sm/stucwerk</t>
  </si>
  <si>
    <t>opm: hoogte 3,00 m1(50%) en 6,00 m1(50%)</t>
  </si>
  <si>
    <t>rechte gesloten steektrap met open leuning</t>
  </si>
  <si>
    <t>blanke trap met metalen open leuning</t>
  </si>
  <si>
    <t>bordes, verdieping hoogte met leuning</t>
  </si>
  <si>
    <t>blank hout</t>
  </si>
  <si>
    <t xml:space="preserve">trapteden </t>
  </si>
  <si>
    <t>buiten voor entreedeur borstelmat</t>
  </si>
  <si>
    <t>binnen achter entreedeur coral mat</t>
  </si>
  <si>
    <t>coral</t>
  </si>
  <si>
    <t>Miva toilet</t>
  </si>
  <si>
    <t>Techniek</t>
  </si>
  <si>
    <t>strucwerk</t>
  </si>
  <si>
    <t>cement.dekvloer</t>
  </si>
  <si>
    <t>toiletgroep heren</t>
  </si>
  <si>
    <t>toiletgroep dames</t>
  </si>
  <si>
    <t>opm: 4 closetpotten, wastafel</t>
  </si>
  <si>
    <t>docent-EHBO</t>
  </si>
  <si>
    <t xml:space="preserve">zitbank, 1,6 m1, </t>
  </si>
  <si>
    <t>incl. doucheruimte, toiletruimte</t>
  </si>
  <si>
    <t>kleedruimte, heren</t>
  </si>
  <si>
    <t>zitbank, 11m1,</t>
  </si>
  <si>
    <t>wasruimte</t>
  </si>
  <si>
    <t xml:space="preserve">incl tolietruimte </t>
  </si>
  <si>
    <t>sportberging onderbouw</t>
  </si>
  <si>
    <t>kunststof, descol</t>
  </si>
  <si>
    <t>spatwerk</t>
  </si>
  <si>
    <t>inbouwkast 0,65 x 2,44 m1</t>
  </si>
  <si>
    <t>sportberging sportzaal</t>
  </si>
  <si>
    <t>staal, damwandprofiel</t>
  </si>
  <si>
    <t>stalingspanelen, plafond, reinigen</t>
  </si>
  <si>
    <t>kleedruimte, dames</t>
  </si>
  <si>
    <t>incl . Toilet</t>
  </si>
  <si>
    <t xml:space="preserve">verschil </t>
  </si>
  <si>
    <t xml:space="preserve">entreepui, </t>
  </si>
  <si>
    <t xml:space="preserve">raampui t.p.v. patio school </t>
  </si>
  <si>
    <t xml:space="preserve">ramen toilettuimten, 9 stuks </t>
  </si>
  <si>
    <t>ramen dorpshuis</t>
  </si>
  <si>
    <t>glazen bouwstenen, sportzaal</t>
  </si>
  <si>
    <t>glazen bouwstenen, centrale hal patio</t>
  </si>
  <si>
    <t>glazen bouwstenen, dagbest. Verd</t>
  </si>
  <si>
    <t>glazen bouwstenen centrale hal entree verd.</t>
  </si>
  <si>
    <t>glazen bouwstenen centrale hal achtergevel</t>
  </si>
  <si>
    <t xml:space="preserve">glazen bouwstenen techniek 1e verdieping </t>
  </si>
  <si>
    <t>binnendeuren , glas</t>
  </si>
  <si>
    <t>binnenkozijnen sport</t>
  </si>
  <si>
    <t xml:space="preserve">binnenkozijn dorpshuis-sport </t>
  </si>
  <si>
    <t>opmerking: er dient te worden bepaald hoe vaak de glazen bouwstenen dienen te worden gereinigd</t>
  </si>
  <si>
    <t>voorstel 2 keer per jaar</t>
  </si>
  <si>
    <t>totaal opervlakte</t>
  </si>
  <si>
    <t xml:space="preserve">voor entree pui borstelmat </t>
  </si>
  <si>
    <t>Linoleum vloer dorpshuis conserveren</t>
  </si>
  <si>
    <t>linoleum vloer centrale hal conserveren</t>
  </si>
  <si>
    <t>Toiletgebouwen Haven</t>
  </si>
  <si>
    <t>Dwenger 149</t>
  </si>
  <si>
    <t>Tolietgebouw Passantenhaven</t>
  </si>
  <si>
    <t>Inpandig</t>
  </si>
  <si>
    <t>Gietvloer</t>
  </si>
  <si>
    <t>MIVA</t>
  </si>
  <si>
    <t>Doucheruimte</t>
  </si>
  <si>
    <t>CV ruimte</t>
  </si>
  <si>
    <t>Uitpandig</t>
  </si>
  <si>
    <t>Stortplaats Chemisch Toilet</t>
  </si>
  <si>
    <t>Straatstenen</t>
  </si>
  <si>
    <t>Toiletgebouwen Klinkenvlierse Plas</t>
  </si>
  <si>
    <t>Johan Plasweg ongenr.</t>
  </si>
  <si>
    <t>Tolietgebouw Klinkenvlierse Plas</t>
  </si>
  <si>
    <t>Urinoir</t>
  </si>
  <si>
    <t>Lift</t>
  </si>
  <si>
    <t>Trappenhuis</t>
  </si>
  <si>
    <t>beton</t>
  </si>
  <si>
    <t xml:space="preserve">Foyer </t>
  </si>
  <si>
    <t>Surestep</t>
  </si>
  <si>
    <t>Entree</t>
  </si>
  <si>
    <t>Trappenhuis gehele gebouw</t>
  </si>
  <si>
    <t>Verkeersruimte/lift</t>
  </si>
  <si>
    <t>betom</t>
  </si>
  <si>
    <t xml:space="preserve"> MIVA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</si>
</sst>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Verdan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left"/>
      <protection hidden="1"/>
    </xf>
    <xf numFmtId="2" fontId="0" fillId="0" borderId="1" xfId="0" applyNumberFormat="1" applyBorder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left"/>
      <protection hidden="1"/>
    </xf>
    <xf numFmtId="2" fontId="0" fillId="2" borderId="1" xfId="0" applyNumberFormat="1" applyFill="1" applyBorder="1" applyAlignment="1" applyProtection="1">
      <alignment horizontal="left"/>
      <protection hidden="1"/>
    </xf>
    <xf numFmtId="2" fontId="4" fillId="0" borderId="1" xfId="0" applyNumberFormat="1" applyFont="1" applyBorder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alignment wrapText="1"/>
      <protection hidden="1"/>
    </xf>
    <xf numFmtId="0" fontId="4" fillId="0" borderId="1" xfId="0" applyFont="1" applyBorder="1" applyProtection="1">
      <protection hidden="1"/>
    </xf>
    <xf numFmtId="0" fontId="4" fillId="0" borderId="1" xfId="0" applyFont="1" applyBorder="1" applyAlignment="1" applyProtection="1">
      <alignment wrapText="1"/>
      <protection hidden="1"/>
    </xf>
    <xf numFmtId="0" fontId="3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2" fontId="0" fillId="0" borderId="1" xfId="0" applyNumberFormat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1" xfId="0" applyFill="1" applyBorder="1" applyAlignment="1" applyProtection="1">
      <alignment wrapText="1"/>
      <protection hidden="1"/>
    </xf>
    <xf numFmtId="2" fontId="0" fillId="2" borderId="1" xfId="0" applyNumberFormat="1" applyFill="1" applyBorder="1" applyProtection="1">
      <protection hidden="1"/>
    </xf>
    <xf numFmtId="0" fontId="4" fillId="2" borderId="1" xfId="0" applyFont="1" applyFill="1" applyBorder="1" applyProtection="1">
      <protection hidden="1"/>
    </xf>
    <xf numFmtId="2" fontId="4" fillId="0" borderId="1" xfId="0" applyNumberFormat="1" applyFont="1" applyBorder="1" applyProtection="1">
      <protection hidden="1"/>
    </xf>
    <xf numFmtId="2" fontId="0" fillId="0" borderId="0" xfId="0" applyNumberFormat="1" applyProtection="1">
      <protection hidden="1"/>
    </xf>
    <xf numFmtId="0" fontId="4" fillId="0" borderId="0" xfId="0" applyFont="1" applyProtection="1">
      <protection hidden="1"/>
    </xf>
    <xf numFmtId="0" fontId="1" fillId="0" borderId="1" xfId="0" applyFont="1" applyBorder="1" applyProtection="1">
      <protection hidden="1"/>
    </xf>
    <xf numFmtId="2" fontId="4" fillId="0" borderId="1" xfId="0" applyNumberFormat="1" applyFont="1" applyBorder="1" applyAlignment="1" applyProtection="1">
      <alignment wrapText="1"/>
      <protection hidden="1"/>
    </xf>
    <xf numFmtId="0" fontId="0" fillId="2" borderId="0" xfId="0" applyFill="1" applyProtection="1">
      <protection hidden="1"/>
    </xf>
    <xf numFmtId="0" fontId="4" fillId="0" borderId="1" xfId="0" applyFont="1" applyBorder="1" applyAlignment="1" applyProtection="1">
      <alignment horizontal="left" wrapText="1"/>
      <protection hidden="1"/>
    </xf>
    <xf numFmtId="2" fontId="4" fillId="0" borderId="1" xfId="0" applyNumberFormat="1" applyFont="1" applyBorder="1" applyAlignment="1" applyProtection="1">
      <alignment horizontal="left" wrapText="1"/>
      <protection hidden="1"/>
    </xf>
    <xf numFmtId="0" fontId="0" fillId="2" borderId="1" xfId="0" applyFill="1" applyBorder="1" applyAlignment="1" applyProtection="1">
      <alignment horizontal="left" wrapText="1"/>
      <protection hidden="1"/>
    </xf>
    <xf numFmtId="2" fontId="0" fillId="0" borderId="0" xfId="0" applyNumberFormat="1" applyAlignment="1" applyProtection="1">
      <alignment horizontal="left"/>
      <protection hidden="1"/>
    </xf>
    <xf numFmtId="0" fontId="5" fillId="0" borderId="0" xfId="0" applyFont="1"/>
    <xf numFmtId="0" fontId="6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6" xfId="0" applyFont="1" applyBorder="1"/>
    <xf numFmtId="0" fontId="5" fillId="0" borderId="7" xfId="0" applyFont="1" applyBorder="1"/>
    <xf numFmtId="0" fontId="6" fillId="0" borderId="7" xfId="0" quotePrefix="1" applyFont="1" applyBorder="1"/>
    <xf numFmtId="0" fontId="7" fillId="0" borderId="0" xfId="0" applyFont="1"/>
    <xf numFmtId="0" fontId="5" fillId="3" borderId="8" xfId="0" applyFont="1" applyFill="1" applyBorder="1"/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10" xfId="0" applyFont="1" applyFill="1" applyBorder="1"/>
    <xf numFmtId="0" fontId="5" fillId="0" borderId="10" xfId="0" applyFont="1" applyBorder="1"/>
    <xf numFmtId="0" fontId="6" fillId="0" borderId="1" xfId="0" applyFont="1" applyBorder="1"/>
    <xf numFmtId="0" fontId="6" fillId="0" borderId="11" xfId="0" applyFont="1" applyBorder="1"/>
    <xf numFmtId="0" fontId="6" fillId="0" borderId="10" xfId="0" applyFont="1" applyBorder="1" applyAlignment="1">
      <alignment wrapText="1"/>
    </xf>
    <xf numFmtId="0" fontId="1" fillId="0" borderId="8" xfId="0" applyFont="1" applyBorder="1" applyProtection="1">
      <protection hidden="1"/>
    </xf>
    <xf numFmtId="0" fontId="0" fillId="0" borderId="8" xfId="0" applyBorder="1" applyProtection="1">
      <protection hidden="1"/>
    </xf>
    <xf numFmtId="0" fontId="6" fillId="0" borderId="8" xfId="0" applyFont="1" applyBorder="1"/>
    <xf numFmtId="0" fontId="6" fillId="0" borderId="8" xfId="0" quotePrefix="1" applyFont="1" applyBorder="1"/>
    <xf numFmtId="0" fontId="0" fillId="0" borderId="8" xfId="0" applyBorder="1"/>
    <xf numFmtId="0" fontId="1" fillId="0" borderId="12" xfId="0" applyFont="1" applyBorder="1" applyProtection="1">
      <protection hidden="1"/>
    </xf>
    <xf numFmtId="0" fontId="6" fillId="0" borderId="12" xfId="0" applyFont="1" applyBorder="1"/>
    <xf numFmtId="0" fontId="1" fillId="0" borderId="0" xfId="0" applyFont="1"/>
    <xf numFmtId="0" fontId="0" fillId="0" borderId="1" xfId="0" applyBorder="1"/>
    <xf numFmtId="0" fontId="0" fillId="0" borderId="8" xfId="0" applyFont="1" applyBorder="1" applyProtection="1">
      <protection hidden="1"/>
    </xf>
    <xf numFmtId="0" fontId="0" fillId="0" borderId="12" xfId="0" applyFont="1" applyBorder="1" applyProtection="1">
      <protection hidden="1"/>
    </xf>
    <xf numFmtId="0" fontId="6" fillId="0" borderId="12" xfId="0" quotePrefix="1" applyFont="1" applyBorder="1"/>
    <xf numFmtId="0" fontId="6" fillId="0" borderId="13" xfId="0" applyFont="1" applyBorder="1"/>
    <xf numFmtId="0" fontId="6" fillId="0" borderId="14" xfId="0" applyFont="1" applyBorder="1"/>
    <xf numFmtId="0" fontId="6" fillId="2" borderId="16" xfId="0" applyFont="1" applyFill="1" applyBorder="1"/>
    <xf numFmtId="0" fontId="6" fillId="2" borderId="9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13" xfId="0" applyFont="1" applyFill="1" applyBorder="1"/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3B79-B489-4E6E-8B20-087927AFE9BB}">
  <dimension ref="A1:H40"/>
  <sheetViews>
    <sheetView workbookViewId="0">
      <selection activeCell="B1" sqref="B1"/>
    </sheetView>
  </sheetViews>
  <sheetFormatPr defaultRowHeight="15" x14ac:dyDescent="0.25"/>
  <cols>
    <col min="3" max="3" width="10.42578125" bestFit="1" customWidth="1"/>
    <col min="4" max="4" width="17.7109375" bestFit="1" customWidth="1"/>
    <col min="5" max="5" width="12.85546875" bestFit="1" customWidth="1"/>
    <col min="6" max="6" width="28.85546875" bestFit="1" customWidth="1"/>
    <col min="7" max="7" width="12.140625" bestFit="1" customWidth="1"/>
    <col min="8" max="8" width="11.28515625" bestFit="1" customWidth="1"/>
  </cols>
  <sheetData>
    <row r="1" spans="1:8" x14ac:dyDescent="0.25">
      <c r="A1" s="63" t="s">
        <v>0</v>
      </c>
    </row>
    <row r="3" spans="1:8" x14ac:dyDescent="0.2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</row>
    <row r="4" spans="1:8" x14ac:dyDescent="0.25">
      <c r="A4" s="18" t="s">
        <v>9</v>
      </c>
      <c r="B4" s="18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>
        <v>205</v>
      </c>
      <c r="H4" s="18" t="s">
        <v>15</v>
      </c>
    </row>
    <row r="5" spans="1:8" x14ac:dyDescent="0.25">
      <c r="A5" s="28"/>
      <c r="B5" s="28"/>
      <c r="C5" s="28"/>
      <c r="D5" s="28"/>
      <c r="E5" s="28"/>
      <c r="F5" s="18" t="s">
        <v>16</v>
      </c>
      <c r="G5" s="18">
        <v>57</v>
      </c>
      <c r="H5" s="18" t="s">
        <v>17</v>
      </c>
    </row>
    <row r="6" spans="1:8" x14ac:dyDescent="0.25">
      <c r="A6" s="28"/>
      <c r="B6" s="28"/>
      <c r="C6" s="28"/>
      <c r="D6" s="28"/>
      <c r="E6" s="28"/>
      <c r="F6" s="18" t="s">
        <v>18</v>
      </c>
      <c r="G6" s="18">
        <v>62</v>
      </c>
      <c r="H6" s="18" t="s">
        <v>17</v>
      </c>
    </row>
    <row r="7" spans="1:8" x14ac:dyDescent="0.25">
      <c r="A7" s="28"/>
      <c r="B7" s="28"/>
      <c r="C7" s="28"/>
      <c r="D7" s="28"/>
      <c r="E7" s="28"/>
      <c r="F7" s="18" t="s">
        <v>19</v>
      </c>
      <c r="G7" s="18">
        <v>61</v>
      </c>
      <c r="H7" s="18" t="s">
        <v>17</v>
      </c>
    </row>
    <row r="8" spans="1:8" x14ac:dyDescent="0.25">
      <c r="A8" s="28"/>
      <c r="B8" s="28"/>
      <c r="C8" s="28"/>
      <c r="D8" s="28"/>
      <c r="E8" s="28"/>
      <c r="F8" s="18" t="s">
        <v>20</v>
      </c>
      <c r="G8" s="18">
        <v>51</v>
      </c>
      <c r="H8" s="18" t="s">
        <v>17</v>
      </c>
    </row>
    <row r="9" spans="1:8" x14ac:dyDescent="0.25">
      <c r="A9" s="28"/>
      <c r="B9" s="28"/>
      <c r="C9" s="28"/>
      <c r="D9" s="28"/>
      <c r="E9" s="28"/>
      <c r="F9" s="18" t="s">
        <v>21</v>
      </c>
      <c r="G9" s="18">
        <v>91</v>
      </c>
      <c r="H9" s="18" t="s">
        <v>17</v>
      </c>
    </row>
    <row r="10" spans="1:8" x14ac:dyDescent="0.25">
      <c r="A10" s="28"/>
      <c r="B10" s="28"/>
      <c r="C10" s="28"/>
      <c r="D10" s="28"/>
      <c r="E10" s="28"/>
      <c r="F10" s="18" t="s">
        <v>22</v>
      </c>
      <c r="G10" s="18">
        <v>28</v>
      </c>
      <c r="H10" s="18" t="s">
        <v>17</v>
      </c>
    </row>
    <row r="11" spans="1:8" x14ac:dyDescent="0.25">
      <c r="A11" s="28"/>
      <c r="B11" s="28"/>
      <c r="C11" s="28"/>
      <c r="D11" s="28"/>
      <c r="E11" s="28"/>
      <c r="F11" s="18" t="s">
        <v>23</v>
      </c>
      <c r="G11" s="18">
        <v>8</v>
      </c>
      <c r="H11" s="18" t="s">
        <v>24</v>
      </c>
    </row>
    <row r="12" spans="1:8" x14ac:dyDescent="0.25">
      <c r="A12" s="28"/>
      <c r="B12" s="28"/>
      <c r="C12" s="28"/>
      <c r="D12" s="28"/>
      <c r="E12" s="28"/>
      <c r="F12" s="18" t="s">
        <v>25</v>
      </c>
      <c r="G12" s="18">
        <v>20</v>
      </c>
      <c r="H12" s="18" t="s">
        <v>26</v>
      </c>
    </row>
    <row r="13" spans="1:8" x14ac:dyDescent="0.25">
      <c r="A13" s="28"/>
      <c r="B13" s="28"/>
      <c r="C13" s="28"/>
      <c r="D13" s="28"/>
      <c r="E13" s="28"/>
      <c r="F13" s="18" t="s">
        <v>27</v>
      </c>
      <c r="G13" s="18">
        <v>14</v>
      </c>
      <c r="H13" s="18" t="s">
        <v>17</v>
      </c>
    </row>
    <row r="14" spans="1:8" x14ac:dyDescent="0.25">
      <c r="A14" s="28"/>
      <c r="B14" s="28"/>
      <c r="C14" s="28"/>
      <c r="D14" s="28"/>
      <c r="E14" s="28"/>
      <c r="F14" s="18" t="s">
        <v>28</v>
      </c>
      <c r="G14" s="18">
        <v>61</v>
      </c>
      <c r="H14" s="18" t="s">
        <v>15</v>
      </c>
    </row>
    <row r="15" spans="1:8" x14ac:dyDescent="0.25">
      <c r="A15" s="28"/>
      <c r="B15" s="28"/>
      <c r="C15" s="28"/>
      <c r="D15" s="28"/>
      <c r="E15" s="18" t="s">
        <v>29</v>
      </c>
      <c r="F15" s="18" t="s">
        <v>30</v>
      </c>
      <c r="G15" s="18">
        <v>472</v>
      </c>
      <c r="H15" s="18" t="s">
        <v>31</v>
      </c>
    </row>
    <row r="16" spans="1:8" x14ac:dyDescent="0.25">
      <c r="A16" s="28"/>
      <c r="B16" s="28"/>
      <c r="C16" s="28"/>
      <c r="D16" s="28"/>
      <c r="E16" s="18"/>
      <c r="F16" s="18" t="s">
        <v>32</v>
      </c>
      <c r="G16" s="18">
        <v>18</v>
      </c>
      <c r="H16" s="18" t="s">
        <v>31</v>
      </c>
    </row>
    <row r="17" spans="1:8" x14ac:dyDescent="0.25">
      <c r="A17" s="28"/>
      <c r="B17" s="28"/>
      <c r="C17" s="28"/>
      <c r="D17" s="28"/>
      <c r="E17" s="18"/>
      <c r="F17" s="18" t="s">
        <v>33</v>
      </c>
      <c r="G17" s="18">
        <v>20</v>
      </c>
      <c r="H17" s="18" t="s">
        <v>31</v>
      </c>
    </row>
    <row r="18" spans="1:8" x14ac:dyDescent="0.25">
      <c r="A18" s="28"/>
      <c r="B18" s="28"/>
      <c r="C18" s="28"/>
      <c r="D18" s="28"/>
      <c r="E18" s="18"/>
      <c r="F18" s="18" t="s">
        <v>34</v>
      </c>
      <c r="G18" s="18">
        <v>16</v>
      </c>
      <c r="H18" s="18" t="s">
        <v>31</v>
      </c>
    </row>
    <row r="19" spans="1:8" x14ac:dyDescent="0.25">
      <c r="A19" s="28"/>
      <c r="B19" s="28"/>
      <c r="C19" s="28"/>
      <c r="D19" s="28"/>
      <c r="E19" s="18"/>
      <c r="F19" s="18" t="s">
        <v>35</v>
      </c>
      <c r="G19" s="18">
        <v>14</v>
      </c>
      <c r="H19" s="18" t="s">
        <v>31</v>
      </c>
    </row>
    <row r="20" spans="1:8" x14ac:dyDescent="0.25">
      <c r="A20" s="28"/>
      <c r="B20" s="28"/>
      <c r="C20" s="28"/>
      <c r="D20" s="28"/>
      <c r="E20" s="18"/>
      <c r="F20" s="18" t="s">
        <v>36</v>
      </c>
      <c r="G20" s="18">
        <v>6</v>
      </c>
      <c r="H20" s="18" t="s">
        <v>31</v>
      </c>
    </row>
    <row r="21" spans="1:8" x14ac:dyDescent="0.25">
      <c r="A21" s="28"/>
      <c r="B21" s="28"/>
      <c r="C21" s="28"/>
      <c r="D21" s="28"/>
      <c r="E21" s="18"/>
      <c r="F21" s="18" t="s">
        <v>37</v>
      </c>
      <c r="G21" s="18">
        <v>9</v>
      </c>
      <c r="H21" s="18" t="s">
        <v>31</v>
      </c>
    </row>
    <row r="22" spans="1:8" x14ac:dyDescent="0.25">
      <c r="A22" s="28"/>
      <c r="B22" s="28"/>
      <c r="C22" s="28"/>
      <c r="D22" s="28"/>
      <c r="E22" s="18"/>
      <c r="F22" s="18" t="s">
        <v>38</v>
      </c>
      <c r="G22" s="18">
        <v>6</v>
      </c>
      <c r="H22" s="18" t="s">
        <v>31</v>
      </c>
    </row>
    <row r="23" spans="1:8" x14ac:dyDescent="0.25">
      <c r="A23" s="28"/>
      <c r="B23" s="28"/>
      <c r="C23" s="28"/>
      <c r="D23" s="28"/>
      <c r="E23" s="18"/>
      <c r="F23" s="18" t="s">
        <v>39</v>
      </c>
      <c r="G23" s="18">
        <v>5</v>
      </c>
      <c r="H23" s="18" t="s">
        <v>31</v>
      </c>
    </row>
    <row r="24" spans="1:8" x14ac:dyDescent="0.25">
      <c r="A24" s="28"/>
      <c r="B24" s="28"/>
      <c r="C24" s="28"/>
      <c r="D24" s="28"/>
      <c r="E24" s="18"/>
      <c r="F24" s="18" t="s">
        <v>23</v>
      </c>
      <c r="G24" s="18">
        <v>16</v>
      </c>
      <c r="H24" s="18" t="s">
        <v>24</v>
      </c>
    </row>
    <row r="25" spans="1:8" x14ac:dyDescent="0.25">
      <c r="A25" s="28"/>
      <c r="B25" s="28"/>
      <c r="C25" s="28"/>
      <c r="D25" s="28"/>
      <c r="E25" s="18"/>
      <c r="F25" s="18" t="s">
        <v>40</v>
      </c>
      <c r="G25" s="18">
        <v>46</v>
      </c>
      <c r="H25" s="18" t="s">
        <v>41</v>
      </c>
    </row>
    <row r="26" spans="1:8" x14ac:dyDescent="0.25">
      <c r="A26" s="28"/>
      <c r="B26" s="28"/>
      <c r="C26" s="28"/>
      <c r="D26" s="28"/>
      <c r="E26" s="18"/>
      <c r="F26" s="18" t="s">
        <v>42</v>
      </c>
      <c r="G26" s="18">
        <v>229</v>
      </c>
      <c r="H26" s="18" t="s">
        <v>43</v>
      </c>
    </row>
    <row r="27" spans="1:8" x14ac:dyDescent="0.25">
      <c r="A27" s="28"/>
      <c r="B27" s="28"/>
      <c r="C27" s="28"/>
      <c r="D27" s="28"/>
      <c r="E27" s="18"/>
      <c r="F27" s="18" t="s">
        <v>44</v>
      </c>
      <c r="G27" s="18">
        <v>44</v>
      </c>
      <c r="H27" s="18" t="s">
        <v>31</v>
      </c>
    </row>
    <row r="28" spans="1:8" x14ac:dyDescent="0.25">
      <c r="A28" s="28"/>
      <c r="B28" s="28"/>
      <c r="C28" s="28"/>
      <c r="D28" s="28"/>
      <c r="E28" s="18"/>
      <c r="F28" s="18" t="s">
        <v>45</v>
      </c>
      <c r="G28" s="18">
        <v>56</v>
      </c>
      <c r="H28" s="18" t="s">
        <v>43</v>
      </c>
    </row>
    <row r="29" spans="1:8" x14ac:dyDescent="0.25">
      <c r="A29" s="28"/>
      <c r="B29" s="28"/>
      <c r="C29" s="28"/>
      <c r="D29" s="28"/>
      <c r="E29" s="18" t="s">
        <v>46</v>
      </c>
      <c r="F29" s="18" t="s">
        <v>47</v>
      </c>
      <c r="G29" s="18">
        <v>384</v>
      </c>
      <c r="H29" s="18" t="s">
        <v>31</v>
      </c>
    </row>
    <row r="30" spans="1:8" x14ac:dyDescent="0.25">
      <c r="A30" s="28"/>
      <c r="B30" s="28"/>
      <c r="C30" s="28"/>
      <c r="D30" s="28"/>
      <c r="E30" s="18"/>
      <c r="F30" s="18" t="s">
        <v>48</v>
      </c>
      <c r="G30" s="18">
        <v>15</v>
      </c>
      <c r="H30" s="18" t="s">
        <v>31</v>
      </c>
    </row>
    <row r="31" spans="1:8" x14ac:dyDescent="0.25">
      <c r="A31" s="28"/>
      <c r="B31" s="28"/>
      <c r="C31" s="28"/>
      <c r="D31" s="28"/>
      <c r="E31" s="18"/>
      <c r="F31" s="18" t="s">
        <v>49</v>
      </c>
      <c r="G31" s="18">
        <v>15</v>
      </c>
      <c r="H31" s="18" t="s">
        <v>31</v>
      </c>
    </row>
    <row r="32" spans="1:8" x14ac:dyDescent="0.25">
      <c r="A32" s="28"/>
      <c r="B32" s="28"/>
      <c r="C32" s="28"/>
      <c r="D32" s="28"/>
      <c r="E32" s="18"/>
      <c r="F32" s="18" t="s">
        <v>50</v>
      </c>
      <c r="G32" s="18">
        <v>137</v>
      </c>
      <c r="H32" s="18" t="s">
        <v>31</v>
      </c>
    </row>
    <row r="33" spans="1:8" x14ac:dyDescent="0.25">
      <c r="A33" s="28"/>
      <c r="B33" s="28"/>
      <c r="C33" s="28"/>
      <c r="D33" s="28"/>
      <c r="E33" s="18"/>
      <c r="F33" s="18" t="s">
        <v>51</v>
      </c>
      <c r="G33" s="18">
        <v>40</v>
      </c>
      <c r="H33" s="18" t="s">
        <v>31</v>
      </c>
    </row>
    <row r="34" spans="1:8" x14ac:dyDescent="0.25">
      <c r="A34" s="28"/>
      <c r="B34" s="28"/>
      <c r="C34" s="28"/>
      <c r="D34" s="28"/>
      <c r="E34" s="18"/>
      <c r="F34" s="18" t="s">
        <v>32</v>
      </c>
      <c r="G34" s="18">
        <v>16</v>
      </c>
      <c r="H34" s="18" t="s">
        <v>31</v>
      </c>
    </row>
    <row r="35" spans="1:8" x14ac:dyDescent="0.25">
      <c r="A35" s="28"/>
      <c r="B35" s="28"/>
      <c r="C35" s="28"/>
      <c r="D35" s="28"/>
      <c r="E35" s="18"/>
      <c r="F35" s="18" t="s">
        <v>52</v>
      </c>
      <c r="G35" s="18">
        <v>7</v>
      </c>
      <c r="H35" s="18" t="s">
        <v>31</v>
      </c>
    </row>
    <row r="36" spans="1:8" x14ac:dyDescent="0.25">
      <c r="A36" s="28"/>
      <c r="B36" s="28"/>
      <c r="C36" s="28"/>
      <c r="D36" s="28"/>
      <c r="E36" s="18"/>
      <c r="F36" s="18" t="s">
        <v>53</v>
      </c>
      <c r="G36" s="18">
        <v>7</v>
      </c>
      <c r="H36" s="18" t="s">
        <v>31</v>
      </c>
    </row>
    <row r="37" spans="1:8" x14ac:dyDescent="0.25">
      <c r="A37" s="28"/>
      <c r="B37" s="28"/>
      <c r="C37" s="28"/>
      <c r="D37" s="28"/>
      <c r="E37" s="18"/>
      <c r="F37" s="18" t="s">
        <v>54</v>
      </c>
      <c r="G37" s="18">
        <v>15</v>
      </c>
      <c r="H37" s="18" t="s">
        <v>31</v>
      </c>
    </row>
    <row r="38" spans="1:8" x14ac:dyDescent="0.25">
      <c r="A38" s="28"/>
      <c r="B38" s="28"/>
      <c r="C38" s="28"/>
      <c r="D38" s="28"/>
      <c r="E38" s="18"/>
      <c r="F38" s="18" t="s">
        <v>23</v>
      </c>
      <c r="G38" s="18">
        <v>16</v>
      </c>
      <c r="H38" s="18" t="s">
        <v>24</v>
      </c>
    </row>
    <row r="39" spans="1:8" x14ac:dyDescent="0.25">
      <c r="A39" s="28"/>
      <c r="B39" s="28"/>
      <c r="C39" s="28"/>
      <c r="D39" s="28"/>
      <c r="E39" s="18"/>
      <c r="F39" s="18" t="s">
        <v>55</v>
      </c>
      <c r="G39" s="18">
        <v>14</v>
      </c>
      <c r="H39" s="18" t="s">
        <v>26</v>
      </c>
    </row>
    <row r="40" spans="1:8" x14ac:dyDescent="0.25">
      <c r="A40" s="28"/>
      <c r="B40" s="28"/>
      <c r="C40" s="28"/>
      <c r="D40" s="28"/>
      <c r="E40" s="18"/>
      <c r="F40" s="18" t="s">
        <v>44</v>
      </c>
      <c r="G40" s="18">
        <v>21</v>
      </c>
      <c r="H40" s="18" t="s">
        <v>43</v>
      </c>
    </row>
  </sheetData>
  <sheetProtection algorithmName="SHA-512" hashValue="TNK6tKFe//fmkn6lS3WZvIMiBQAxmfwttnrmb0hhM0fzjB/dzuLcKXjbS4dcBuci00r5as2QevOykP+/n2jw2A==" saltValue="pWGEQ3+++nkmee+dJFza0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40AD-4EAF-4426-9AA6-88A6705F8F9F}">
  <dimension ref="A1:H23"/>
  <sheetViews>
    <sheetView workbookViewId="0">
      <selection activeCell="K13" sqref="K13"/>
    </sheetView>
  </sheetViews>
  <sheetFormatPr defaultRowHeight="15" x14ac:dyDescent="0.25"/>
  <cols>
    <col min="1" max="1" width="8.5703125" bestFit="1" customWidth="1"/>
    <col min="2" max="2" width="9.85546875" bestFit="1" customWidth="1"/>
    <col min="3" max="3" width="11.140625" bestFit="1" customWidth="1"/>
    <col min="4" max="4" width="31.85546875" bestFit="1" customWidth="1"/>
    <col min="5" max="5" width="13.28515625" bestFit="1" customWidth="1"/>
    <col min="6" max="6" width="36.140625" bestFit="1" customWidth="1"/>
    <col min="7" max="7" width="11.85546875" bestFit="1" customWidth="1"/>
    <col min="8" max="8" width="15" customWidth="1"/>
  </cols>
  <sheetData>
    <row r="1" spans="1:8" x14ac:dyDescent="0.25">
      <c r="A1" s="63" t="s">
        <v>56</v>
      </c>
    </row>
    <row r="3" spans="1:8" x14ac:dyDescent="0.25">
      <c r="A3" s="56" t="s">
        <v>1</v>
      </c>
      <c r="B3" s="56" t="s">
        <v>2</v>
      </c>
      <c r="C3" s="56" t="s">
        <v>3</v>
      </c>
      <c r="D3" s="56" t="s">
        <v>57</v>
      </c>
      <c r="E3" s="56" t="s">
        <v>58</v>
      </c>
      <c r="F3" s="56" t="s">
        <v>59</v>
      </c>
      <c r="G3" s="61" t="s">
        <v>60</v>
      </c>
      <c r="H3" s="56" t="s">
        <v>61</v>
      </c>
    </row>
    <row r="4" spans="1:8" x14ac:dyDescent="0.25">
      <c r="A4" s="57" t="s">
        <v>62</v>
      </c>
      <c r="B4" s="57" t="s">
        <v>63</v>
      </c>
      <c r="C4" s="57" t="s">
        <v>64</v>
      </c>
      <c r="D4" s="57" t="s">
        <v>65</v>
      </c>
      <c r="E4" s="56"/>
      <c r="F4" s="65" t="s">
        <v>631</v>
      </c>
      <c r="G4" s="66">
        <v>7</v>
      </c>
      <c r="H4" s="65" t="s">
        <v>91</v>
      </c>
    </row>
    <row r="5" spans="1:8" x14ac:dyDescent="0.25">
      <c r="E5" s="58" t="s">
        <v>66</v>
      </c>
      <c r="F5" s="58" t="s">
        <v>67</v>
      </c>
      <c r="G5" s="62">
        <v>12</v>
      </c>
      <c r="H5" s="57" t="s">
        <v>91</v>
      </c>
    </row>
    <row r="6" spans="1:8" x14ac:dyDescent="0.25">
      <c r="A6" s="57"/>
      <c r="B6" s="57"/>
      <c r="C6" s="57"/>
      <c r="D6" s="57"/>
      <c r="E6" s="58" t="s">
        <v>68</v>
      </c>
      <c r="F6" s="58" t="s">
        <v>69</v>
      </c>
      <c r="G6" s="62">
        <v>15</v>
      </c>
      <c r="H6" s="57" t="s">
        <v>26</v>
      </c>
    </row>
    <row r="7" spans="1:8" x14ac:dyDescent="0.25">
      <c r="A7" s="57"/>
      <c r="B7" s="57"/>
      <c r="C7" s="57"/>
      <c r="D7" s="57"/>
      <c r="E7" s="58" t="s">
        <v>70</v>
      </c>
      <c r="F7" s="58" t="s">
        <v>71</v>
      </c>
      <c r="G7" s="62">
        <v>4</v>
      </c>
      <c r="H7" s="57" t="s">
        <v>630</v>
      </c>
    </row>
    <row r="8" spans="1:8" x14ac:dyDescent="0.25">
      <c r="A8" s="57"/>
      <c r="B8" s="57"/>
      <c r="C8" s="57"/>
      <c r="D8" s="57"/>
      <c r="E8" s="58" t="s">
        <v>72</v>
      </c>
      <c r="F8" s="58" t="s">
        <v>73</v>
      </c>
      <c r="G8" s="62">
        <v>8</v>
      </c>
      <c r="H8" s="57" t="s">
        <v>26</v>
      </c>
    </row>
    <row r="9" spans="1:8" x14ac:dyDescent="0.25">
      <c r="A9" s="57"/>
      <c r="B9" s="57"/>
      <c r="C9" s="57"/>
      <c r="D9" s="57"/>
      <c r="E9" s="58" t="s">
        <v>74</v>
      </c>
      <c r="F9" s="58" t="s">
        <v>75</v>
      </c>
      <c r="G9" s="62">
        <v>8</v>
      </c>
      <c r="H9" s="57" t="s">
        <v>630</v>
      </c>
    </row>
    <row r="10" spans="1:8" x14ac:dyDescent="0.25">
      <c r="A10" s="57"/>
      <c r="B10" s="57"/>
      <c r="C10" s="57"/>
      <c r="D10" s="57"/>
      <c r="E10" s="58" t="s">
        <v>74</v>
      </c>
      <c r="F10" s="69" t="s">
        <v>75</v>
      </c>
      <c r="G10" s="62">
        <v>9</v>
      </c>
      <c r="H10" s="57" t="s">
        <v>630</v>
      </c>
    </row>
    <row r="11" spans="1:8" x14ac:dyDescent="0.25">
      <c r="A11" s="57"/>
      <c r="B11" s="57"/>
      <c r="C11" s="57"/>
      <c r="D11" s="57"/>
      <c r="E11" s="62" t="s">
        <v>76</v>
      </c>
      <c r="F11" s="72" t="s">
        <v>629</v>
      </c>
      <c r="G11" s="74">
        <v>80</v>
      </c>
      <c r="H11" s="57" t="s">
        <v>26</v>
      </c>
    </row>
    <row r="12" spans="1:8" x14ac:dyDescent="0.25">
      <c r="A12" s="57"/>
      <c r="B12" s="57"/>
      <c r="C12" s="57"/>
      <c r="D12" s="57"/>
      <c r="E12" s="62"/>
      <c r="F12" s="73" t="s">
        <v>156</v>
      </c>
      <c r="G12" s="74"/>
      <c r="H12" s="57" t="s">
        <v>80</v>
      </c>
    </row>
    <row r="13" spans="1:8" x14ac:dyDescent="0.25">
      <c r="A13" s="57"/>
      <c r="B13" s="57"/>
      <c r="C13" s="57"/>
      <c r="D13" s="57"/>
      <c r="E13" s="62"/>
      <c r="F13" s="73" t="s">
        <v>632</v>
      </c>
      <c r="G13" s="74"/>
      <c r="H13" s="57" t="s">
        <v>628</v>
      </c>
    </row>
    <row r="14" spans="1:8" x14ac:dyDescent="0.25">
      <c r="A14" s="57"/>
      <c r="B14" s="57"/>
      <c r="C14" s="57"/>
      <c r="D14" s="57"/>
      <c r="E14" s="62"/>
      <c r="F14" s="47" t="s">
        <v>626</v>
      </c>
      <c r="G14" s="74"/>
      <c r="H14" s="57" t="s">
        <v>80</v>
      </c>
    </row>
    <row r="15" spans="1:8" x14ac:dyDescent="0.25">
      <c r="A15" s="57"/>
      <c r="B15" s="57"/>
      <c r="C15" s="57"/>
      <c r="D15" s="57" t="s">
        <v>77</v>
      </c>
      <c r="E15" s="67" t="s">
        <v>78</v>
      </c>
      <c r="F15" s="70" t="s">
        <v>79</v>
      </c>
      <c r="G15" s="68">
        <v>93</v>
      </c>
      <c r="H15" s="60" t="s">
        <v>80</v>
      </c>
    </row>
    <row r="16" spans="1:8" x14ac:dyDescent="0.25">
      <c r="A16" s="57"/>
      <c r="B16" s="57"/>
      <c r="C16" s="57"/>
      <c r="D16" s="57"/>
      <c r="E16" s="67"/>
      <c r="F16" s="70" t="s">
        <v>626</v>
      </c>
      <c r="G16" s="68"/>
      <c r="H16" s="60" t="s">
        <v>80</v>
      </c>
    </row>
    <row r="17" spans="1:8" x14ac:dyDescent="0.25">
      <c r="A17" s="57"/>
      <c r="B17" s="57"/>
      <c r="C17" s="57"/>
      <c r="D17" s="57"/>
      <c r="E17" s="67"/>
      <c r="F17" s="71" t="s">
        <v>627</v>
      </c>
      <c r="G17" s="68"/>
      <c r="H17" s="60" t="s">
        <v>634</v>
      </c>
    </row>
    <row r="18" spans="1:8" x14ac:dyDescent="0.25">
      <c r="A18" s="57"/>
      <c r="B18" s="57"/>
      <c r="C18" s="57"/>
      <c r="D18" s="57"/>
      <c r="E18" s="58" t="s">
        <v>81</v>
      </c>
      <c r="F18" s="40" t="s">
        <v>75</v>
      </c>
      <c r="G18" s="62">
        <v>8</v>
      </c>
      <c r="H18" s="60" t="s">
        <v>630</v>
      </c>
    </row>
    <row r="19" spans="1:8" x14ac:dyDescent="0.25">
      <c r="A19" s="57"/>
      <c r="B19" s="57"/>
      <c r="C19" s="57"/>
      <c r="D19" s="57"/>
      <c r="E19" s="58" t="s">
        <v>82</v>
      </c>
      <c r="F19" s="58" t="s">
        <v>75</v>
      </c>
      <c r="G19" s="62">
        <v>2</v>
      </c>
      <c r="H19" s="60" t="s">
        <v>630</v>
      </c>
    </row>
    <row r="20" spans="1:8" x14ac:dyDescent="0.25">
      <c r="A20" s="57"/>
      <c r="B20" s="57"/>
      <c r="C20" s="57"/>
      <c r="D20" s="57"/>
      <c r="E20" s="58" t="s">
        <v>81</v>
      </c>
      <c r="F20" s="58" t="s">
        <v>75</v>
      </c>
      <c r="G20" s="62">
        <v>8</v>
      </c>
      <c r="H20" s="60" t="s">
        <v>630</v>
      </c>
    </row>
    <row r="21" spans="1:8" x14ac:dyDescent="0.25">
      <c r="A21" s="57"/>
      <c r="B21" s="57"/>
      <c r="C21" s="57"/>
      <c r="D21" s="57"/>
      <c r="E21" s="58" t="s">
        <v>83</v>
      </c>
      <c r="F21" s="58" t="s">
        <v>84</v>
      </c>
      <c r="G21" s="62">
        <v>3</v>
      </c>
      <c r="H21" s="60" t="s">
        <v>24</v>
      </c>
    </row>
    <row r="22" spans="1:8" x14ac:dyDescent="0.25">
      <c r="A22" s="57"/>
      <c r="B22" s="57"/>
      <c r="C22" s="57"/>
      <c r="D22" s="57" t="s">
        <v>85</v>
      </c>
      <c r="E22" s="59" t="s">
        <v>78</v>
      </c>
      <c r="F22" s="58" t="s">
        <v>633</v>
      </c>
      <c r="G22" s="62">
        <v>83</v>
      </c>
      <c r="H22" s="58" t="s">
        <v>80</v>
      </c>
    </row>
    <row r="23" spans="1:8" x14ac:dyDescent="0.25">
      <c r="A23" s="11"/>
      <c r="B23" s="11"/>
      <c r="C23" s="11"/>
      <c r="D23" s="11"/>
      <c r="E23" s="11"/>
      <c r="F23" s="11"/>
      <c r="G23" s="11"/>
      <c r="H23" s="11"/>
    </row>
  </sheetData>
  <sheetProtection algorithmName="SHA-512" hashValue="ZE8Hcv7MAXt4u7La9Rdu4vbHsG+qcD6eWikfMHnR6Del/OHklE8bniRBHHzb08CEKk3NRM+FRsW1KOPintJjhA==" saltValue="p9e+r3ADjt+rIfWcDSkA8A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086-BF75-4599-B07B-B83FFCEC11A7}">
  <dimension ref="A1:H11"/>
  <sheetViews>
    <sheetView workbookViewId="0">
      <selection activeCell="A3" sqref="A3:H3"/>
    </sheetView>
  </sheetViews>
  <sheetFormatPr defaultRowHeight="15" x14ac:dyDescent="0.25"/>
  <cols>
    <col min="3" max="3" width="10.42578125" bestFit="1" customWidth="1"/>
    <col min="4" max="4" width="17.85546875" bestFit="1" customWidth="1"/>
    <col min="5" max="5" width="12.85546875" bestFit="1" customWidth="1"/>
    <col min="6" max="6" width="12.7109375" bestFit="1" customWidth="1"/>
    <col min="7" max="7" width="12.140625" bestFit="1" customWidth="1"/>
    <col min="8" max="8" width="10.42578125" bestFit="1" customWidth="1"/>
  </cols>
  <sheetData>
    <row r="1" spans="1:8" x14ac:dyDescent="0.25">
      <c r="A1" s="63" t="s">
        <v>86</v>
      </c>
    </row>
    <row r="3" spans="1:8" x14ac:dyDescent="0.2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</row>
    <row r="4" spans="1:8" x14ac:dyDescent="0.25">
      <c r="A4" s="18" t="s">
        <v>87</v>
      </c>
      <c r="B4" s="18" t="s">
        <v>88</v>
      </c>
      <c r="C4" s="18" t="s">
        <v>11</v>
      </c>
      <c r="D4" s="18" t="s">
        <v>89</v>
      </c>
      <c r="E4" s="18" t="s">
        <v>13</v>
      </c>
      <c r="F4" s="18" t="s">
        <v>90</v>
      </c>
      <c r="G4" s="18">
        <v>31</v>
      </c>
      <c r="H4" s="18" t="s">
        <v>91</v>
      </c>
    </row>
    <row r="5" spans="1:8" x14ac:dyDescent="0.25">
      <c r="A5" s="18"/>
      <c r="B5" s="18"/>
      <c r="C5" s="18"/>
      <c r="D5" s="18"/>
      <c r="E5" s="18"/>
      <c r="F5" s="18" t="s">
        <v>92</v>
      </c>
      <c r="G5" s="18">
        <v>18</v>
      </c>
      <c r="H5" s="18" t="s">
        <v>91</v>
      </c>
    </row>
    <row r="6" spans="1:8" x14ac:dyDescent="0.25">
      <c r="A6" s="18"/>
      <c r="B6" s="18"/>
      <c r="C6" s="18"/>
      <c r="D6" s="18"/>
      <c r="E6" s="18"/>
      <c r="F6" s="18" t="s">
        <v>23</v>
      </c>
      <c r="G6" s="18">
        <v>6</v>
      </c>
      <c r="H6" s="18" t="s">
        <v>93</v>
      </c>
    </row>
    <row r="7" spans="1:8" x14ac:dyDescent="0.25">
      <c r="A7" s="18"/>
      <c r="B7" s="18"/>
      <c r="C7" s="18"/>
      <c r="D7" s="18"/>
      <c r="E7" s="18"/>
      <c r="F7" s="18" t="s">
        <v>94</v>
      </c>
      <c r="G7" s="18">
        <v>11</v>
      </c>
      <c r="H7" s="18" t="s">
        <v>95</v>
      </c>
    </row>
    <row r="8" spans="1:8" x14ac:dyDescent="0.25">
      <c r="A8" s="18"/>
      <c r="B8" s="18"/>
      <c r="C8" s="18"/>
      <c r="D8" s="18"/>
      <c r="E8" s="18"/>
      <c r="F8" s="18" t="s">
        <v>96</v>
      </c>
      <c r="G8" s="18">
        <v>6</v>
      </c>
      <c r="H8" s="18" t="s">
        <v>93</v>
      </c>
    </row>
    <row r="9" spans="1:8" x14ac:dyDescent="0.25">
      <c r="A9" s="18"/>
      <c r="B9" s="18"/>
      <c r="C9" s="18"/>
      <c r="D9" s="18"/>
      <c r="E9" s="18"/>
      <c r="F9" s="18" t="s">
        <v>97</v>
      </c>
      <c r="G9" s="18">
        <v>18</v>
      </c>
      <c r="H9" s="18" t="s">
        <v>93</v>
      </c>
    </row>
    <row r="10" spans="1:8" x14ac:dyDescent="0.25">
      <c r="A10" s="18"/>
      <c r="B10" s="18"/>
      <c r="C10" s="18"/>
      <c r="D10" s="18"/>
      <c r="E10" s="18"/>
      <c r="F10" s="18" t="s">
        <v>98</v>
      </c>
      <c r="G10" s="18">
        <v>89</v>
      </c>
      <c r="H10" s="18" t="s">
        <v>93</v>
      </c>
    </row>
    <row r="11" spans="1:8" x14ac:dyDescent="0.25">
      <c r="A11" s="28"/>
      <c r="B11" s="28"/>
      <c r="C11" s="28"/>
      <c r="D11" s="28"/>
      <c r="E11" s="18"/>
      <c r="F11" s="18" t="s">
        <v>99</v>
      </c>
      <c r="G11" s="18">
        <v>18</v>
      </c>
      <c r="H11" s="18" t="s">
        <v>93</v>
      </c>
    </row>
  </sheetData>
  <sheetProtection algorithmName="SHA-512" hashValue="RixOHhrzkIOYwjyyWSglchHgwQw2aKdI4KvDMI8NSJ9ePwq6bhaqPdk3egOqj1xokwN/S1COERdbEiG8XgNaTg==" saltValue="OUht78obxnc362Fo2f1Xn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4906-6FC2-4D38-802A-600CD6F33851}">
  <dimension ref="A1:H33"/>
  <sheetViews>
    <sheetView workbookViewId="0"/>
  </sheetViews>
  <sheetFormatPr defaultRowHeight="15" x14ac:dyDescent="0.25"/>
  <cols>
    <col min="1" max="1" width="24.42578125" bestFit="1" customWidth="1"/>
    <col min="3" max="3" width="10.42578125" bestFit="1" customWidth="1"/>
    <col min="5" max="5" width="12.85546875" bestFit="1" customWidth="1"/>
    <col min="6" max="6" width="27.42578125" bestFit="1" customWidth="1"/>
    <col min="7" max="7" width="12.140625" bestFit="1" customWidth="1"/>
    <col min="8" max="8" width="11" bestFit="1" customWidth="1"/>
  </cols>
  <sheetData>
    <row r="1" spans="1:8" x14ac:dyDescent="0.25">
      <c r="A1" s="63" t="s">
        <v>100</v>
      </c>
    </row>
    <row r="3" spans="1:8" x14ac:dyDescent="0.2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</row>
    <row r="4" spans="1:8" x14ac:dyDescent="0.25">
      <c r="A4" s="18" t="s">
        <v>101</v>
      </c>
      <c r="B4" s="18" t="s">
        <v>88</v>
      </c>
      <c r="C4" s="18" t="s">
        <v>11</v>
      </c>
      <c r="D4" s="18" t="s">
        <v>102</v>
      </c>
      <c r="E4" s="18" t="s">
        <v>13</v>
      </c>
      <c r="F4" s="18" t="s">
        <v>103</v>
      </c>
      <c r="G4" s="18">
        <v>71</v>
      </c>
      <c r="H4" s="18" t="s">
        <v>31</v>
      </c>
    </row>
    <row r="5" spans="1:8" x14ac:dyDescent="0.25">
      <c r="A5" s="28"/>
      <c r="B5" s="28"/>
      <c r="C5" s="28"/>
      <c r="D5" s="28"/>
      <c r="E5" s="18"/>
      <c r="F5" s="18" t="s">
        <v>104</v>
      </c>
      <c r="G5" s="18">
        <v>17</v>
      </c>
      <c r="H5" s="18" t="s">
        <v>31</v>
      </c>
    </row>
    <row r="6" spans="1:8" x14ac:dyDescent="0.25">
      <c r="A6" s="28"/>
      <c r="B6" s="28"/>
      <c r="C6" s="28"/>
      <c r="D6" s="28"/>
      <c r="E6" s="18"/>
      <c r="F6" s="18" t="s">
        <v>105</v>
      </c>
      <c r="G6" s="18">
        <v>12</v>
      </c>
      <c r="H6" s="18" t="s">
        <v>31</v>
      </c>
    </row>
    <row r="7" spans="1:8" x14ac:dyDescent="0.25">
      <c r="A7" s="28"/>
      <c r="B7" s="28"/>
      <c r="C7" s="28"/>
      <c r="D7" s="28"/>
      <c r="E7" s="18"/>
      <c r="F7" s="18" t="s">
        <v>23</v>
      </c>
      <c r="G7" s="18">
        <v>9</v>
      </c>
      <c r="H7" s="18" t="s">
        <v>24</v>
      </c>
    </row>
    <row r="8" spans="1:8" x14ac:dyDescent="0.25">
      <c r="A8" s="28"/>
      <c r="B8" s="28"/>
      <c r="C8" s="28"/>
      <c r="D8" s="28"/>
      <c r="E8" s="28"/>
      <c r="F8" s="18" t="s">
        <v>106</v>
      </c>
      <c r="G8" s="18">
        <v>24</v>
      </c>
      <c r="H8" s="18" t="s">
        <v>31</v>
      </c>
    </row>
    <row r="9" spans="1:8" x14ac:dyDescent="0.25">
      <c r="A9" s="28"/>
      <c r="B9" s="28"/>
      <c r="C9" s="28"/>
      <c r="D9" s="28"/>
      <c r="E9" s="28"/>
      <c r="F9" s="18" t="s">
        <v>44</v>
      </c>
      <c r="G9" s="18">
        <v>155</v>
      </c>
      <c r="H9" s="18" t="s">
        <v>31</v>
      </c>
    </row>
    <row r="10" spans="1:8" x14ac:dyDescent="0.25">
      <c r="A10" s="64"/>
      <c r="B10" s="64"/>
      <c r="C10" s="64"/>
      <c r="D10" s="64"/>
      <c r="E10" s="64"/>
      <c r="F10" s="18" t="s">
        <v>25</v>
      </c>
      <c r="G10" s="18">
        <v>10</v>
      </c>
      <c r="H10" s="18" t="s">
        <v>41</v>
      </c>
    </row>
    <row r="11" spans="1:8" x14ac:dyDescent="0.25">
      <c r="A11" s="64"/>
      <c r="B11" s="64"/>
      <c r="C11" s="64"/>
      <c r="D11" s="64"/>
      <c r="E11" s="64" t="s">
        <v>29</v>
      </c>
      <c r="F11" s="18" t="s">
        <v>34</v>
      </c>
      <c r="G11" s="18">
        <v>16</v>
      </c>
      <c r="H11" s="18" t="s">
        <v>31</v>
      </c>
    </row>
    <row r="12" spans="1:8" x14ac:dyDescent="0.25">
      <c r="A12" s="64"/>
      <c r="B12" s="64"/>
      <c r="C12" s="64"/>
      <c r="D12" s="64"/>
      <c r="E12" s="64"/>
      <c r="F12" s="18" t="s">
        <v>107</v>
      </c>
      <c r="G12" s="18">
        <v>16</v>
      </c>
      <c r="H12" s="64" t="s">
        <v>31</v>
      </c>
    </row>
    <row r="13" spans="1:8" x14ac:dyDescent="0.25">
      <c r="A13" s="64"/>
      <c r="B13" s="64"/>
      <c r="C13" s="64"/>
      <c r="D13" s="64"/>
      <c r="E13" s="64"/>
      <c r="F13" s="18" t="s">
        <v>47</v>
      </c>
      <c r="G13" s="18">
        <v>395</v>
      </c>
      <c r="H13" s="64" t="s">
        <v>31</v>
      </c>
    </row>
    <row r="14" spans="1:8" x14ac:dyDescent="0.25">
      <c r="A14" s="64"/>
      <c r="B14" s="64"/>
      <c r="C14" s="64"/>
      <c r="D14" s="64"/>
      <c r="E14" s="64"/>
      <c r="F14" s="18" t="s">
        <v>108</v>
      </c>
      <c r="G14" s="18">
        <v>13</v>
      </c>
      <c r="H14" s="64" t="s">
        <v>31</v>
      </c>
    </row>
    <row r="15" spans="1:8" x14ac:dyDescent="0.25">
      <c r="A15" s="64"/>
      <c r="B15" s="64"/>
      <c r="C15" s="64"/>
      <c r="D15" s="64"/>
      <c r="E15" s="64"/>
      <c r="F15" s="18" t="s">
        <v>109</v>
      </c>
      <c r="G15" s="18">
        <v>16</v>
      </c>
      <c r="H15" s="64" t="s">
        <v>31</v>
      </c>
    </row>
    <row r="16" spans="1:8" x14ac:dyDescent="0.25">
      <c r="A16" s="64"/>
      <c r="B16" s="64"/>
      <c r="C16" s="64"/>
      <c r="D16" s="64"/>
      <c r="E16" s="64"/>
      <c r="F16" s="18" t="s">
        <v>23</v>
      </c>
      <c r="G16" s="18">
        <v>16</v>
      </c>
      <c r="H16" s="64" t="s">
        <v>24</v>
      </c>
    </row>
    <row r="17" spans="1:8" x14ac:dyDescent="0.25">
      <c r="A17" s="64"/>
      <c r="B17" s="64"/>
      <c r="C17" s="64"/>
      <c r="D17" s="64"/>
      <c r="E17" s="64"/>
      <c r="F17" s="18" t="s">
        <v>110</v>
      </c>
      <c r="G17" s="18">
        <v>59</v>
      </c>
      <c r="H17" s="64" t="s">
        <v>31</v>
      </c>
    </row>
    <row r="18" spans="1:8" x14ac:dyDescent="0.25">
      <c r="A18" s="64"/>
      <c r="B18" s="64"/>
      <c r="C18" s="64"/>
      <c r="D18" s="64"/>
      <c r="E18" s="64"/>
      <c r="F18" s="18" t="s">
        <v>111</v>
      </c>
      <c r="G18" s="18">
        <v>38</v>
      </c>
      <c r="H18" s="64" t="s">
        <v>31</v>
      </c>
    </row>
    <row r="19" spans="1:8" x14ac:dyDescent="0.25">
      <c r="A19" s="64"/>
      <c r="B19" s="64"/>
      <c r="C19" s="64"/>
      <c r="D19" s="64"/>
      <c r="E19" s="64"/>
      <c r="F19" s="18" t="s">
        <v>112</v>
      </c>
      <c r="G19" s="18">
        <v>24</v>
      </c>
      <c r="H19" s="64" t="s">
        <v>31</v>
      </c>
    </row>
    <row r="20" spans="1:8" x14ac:dyDescent="0.25">
      <c r="A20" s="64"/>
      <c r="B20" s="64"/>
      <c r="C20" s="64"/>
      <c r="D20" s="64"/>
      <c r="E20" s="64"/>
      <c r="F20" s="18" t="s">
        <v>55</v>
      </c>
      <c r="G20" s="18">
        <v>15</v>
      </c>
      <c r="H20" s="18" t="s">
        <v>26</v>
      </c>
    </row>
    <row r="21" spans="1:8" x14ac:dyDescent="0.25">
      <c r="A21" s="64"/>
      <c r="B21" s="64"/>
      <c r="C21" s="64"/>
      <c r="D21" s="64"/>
      <c r="E21" s="18"/>
      <c r="F21" s="18" t="s">
        <v>113</v>
      </c>
      <c r="G21" s="18">
        <v>52</v>
      </c>
      <c r="H21" s="18" t="s">
        <v>91</v>
      </c>
    </row>
    <row r="22" spans="1:8" x14ac:dyDescent="0.25">
      <c r="A22" s="64"/>
      <c r="B22" s="64"/>
      <c r="C22" s="64"/>
      <c r="D22" s="64"/>
      <c r="E22" s="18" t="s">
        <v>46</v>
      </c>
      <c r="F22" s="18" t="s">
        <v>110</v>
      </c>
      <c r="G22" s="18">
        <v>479</v>
      </c>
      <c r="H22" s="18" t="s">
        <v>31</v>
      </c>
    </row>
    <row r="23" spans="1:8" x14ac:dyDescent="0.25">
      <c r="A23" s="64"/>
      <c r="B23" s="64"/>
      <c r="C23" s="64"/>
      <c r="D23" s="64"/>
      <c r="E23" s="18"/>
      <c r="F23" s="18" t="s">
        <v>114</v>
      </c>
      <c r="G23" s="18">
        <v>16</v>
      </c>
      <c r="H23" s="18" t="s">
        <v>31</v>
      </c>
    </row>
    <row r="24" spans="1:8" x14ac:dyDescent="0.25">
      <c r="A24" s="64"/>
      <c r="B24" s="64"/>
      <c r="C24" s="64"/>
      <c r="D24" s="64"/>
      <c r="E24" s="18"/>
      <c r="F24" s="18" t="s">
        <v>49</v>
      </c>
      <c r="G24" s="18">
        <v>23</v>
      </c>
      <c r="H24" s="18" t="s">
        <v>31</v>
      </c>
    </row>
    <row r="25" spans="1:8" x14ac:dyDescent="0.25">
      <c r="A25" s="64"/>
      <c r="B25" s="64"/>
      <c r="C25" s="64"/>
      <c r="D25" s="64"/>
      <c r="E25" s="18"/>
      <c r="F25" s="18" t="s">
        <v>115</v>
      </c>
      <c r="G25" s="18">
        <v>16</v>
      </c>
      <c r="H25" s="18" t="s">
        <v>31</v>
      </c>
    </row>
    <row r="26" spans="1:8" x14ac:dyDescent="0.25">
      <c r="A26" s="64"/>
      <c r="B26" s="64"/>
      <c r="C26" s="64"/>
      <c r="D26" s="64"/>
      <c r="E26" s="18"/>
      <c r="F26" s="18" t="s">
        <v>32</v>
      </c>
      <c r="G26" s="18">
        <v>14</v>
      </c>
      <c r="H26" s="18" t="s">
        <v>31</v>
      </c>
    </row>
    <row r="27" spans="1:8" x14ac:dyDescent="0.25">
      <c r="A27" s="64"/>
      <c r="B27" s="64"/>
      <c r="C27" s="64"/>
      <c r="D27" s="64"/>
      <c r="E27" s="18"/>
      <c r="F27" s="18" t="s">
        <v>55</v>
      </c>
      <c r="G27" s="18">
        <v>15</v>
      </c>
      <c r="H27" s="18" t="s">
        <v>41</v>
      </c>
    </row>
    <row r="28" spans="1:8" x14ac:dyDescent="0.25">
      <c r="A28" s="64"/>
      <c r="B28" s="64"/>
      <c r="C28" s="64"/>
      <c r="D28" s="64"/>
      <c r="E28" s="18"/>
      <c r="F28" s="18" t="s">
        <v>23</v>
      </c>
      <c r="G28" s="18">
        <v>16</v>
      </c>
      <c r="H28" s="18" t="s">
        <v>24</v>
      </c>
    </row>
    <row r="29" spans="1:8" x14ac:dyDescent="0.25">
      <c r="A29" s="64"/>
      <c r="B29" s="64"/>
      <c r="C29" s="64"/>
      <c r="D29" s="64"/>
      <c r="E29" s="18"/>
      <c r="F29" s="18" t="s">
        <v>116</v>
      </c>
      <c r="G29" s="18">
        <v>24</v>
      </c>
      <c r="H29" s="18" t="s">
        <v>31</v>
      </c>
    </row>
    <row r="30" spans="1:8" x14ac:dyDescent="0.25">
      <c r="A30" s="64"/>
      <c r="B30" s="64"/>
      <c r="C30" s="64"/>
      <c r="D30" s="64"/>
      <c r="E30" s="18"/>
      <c r="F30" s="18" t="s">
        <v>113</v>
      </c>
      <c r="G30" s="18">
        <v>52</v>
      </c>
      <c r="H30" s="18" t="s">
        <v>31</v>
      </c>
    </row>
    <row r="31" spans="1:8" x14ac:dyDescent="0.25">
      <c r="A31" s="64"/>
      <c r="B31" s="64"/>
      <c r="C31" s="64"/>
      <c r="D31" s="64"/>
      <c r="E31" s="64" t="s">
        <v>117</v>
      </c>
      <c r="F31" s="18" t="s">
        <v>118</v>
      </c>
      <c r="G31" s="18">
        <v>74</v>
      </c>
      <c r="H31" s="18" t="s">
        <v>43</v>
      </c>
    </row>
    <row r="32" spans="1:8" x14ac:dyDescent="0.25">
      <c r="A32" s="64"/>
      <c r="B32" s="64"/>
      <c r="C32" s="64"/>
      <c r="D32" s="64"/>
      <c r="E32" s="64"/>
      <c r="F32" s="18" t="s">
        <v>119</v>
      </c>
      <c r="G32" s="18">
        <v>11</v>
      </c>
      <c r="H32" s="18" t="s">
        <v>41</v>
      </c>
    </row>
    <row r="33" spans="1:8" x14ac:dyDescent="0.25">
      <c r="A33" s="64"/>
      <c r="B33" s="64"/>
      <c r="C33" s="64"/>
      <c r="D33" s="64"/>
      <c r="E33" s="64"/>
      <c r="F33" s="18" t="s">
        <v>32</v>
      </c>
      <c r="G33" s="18">
        <v>19</v>
      </c>
      <c r="H33" s="18" t="s">
        <v>31</v>
      </c>
    </row>
  </sheetData>
  <sheetProtection algorithmName="SHA-512" hashValue="S9wjiq1d+bhmRdzh8Hi7IknQOMkg1Jf6u756z8t/aGqQRmgx4dfptEMoBy/t6EK8tPqSHmp6/ZWRBWbmGdn7+g==" saltValue="+CLGq2DjUa5eXCc5uF2NQ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EDD7-2E4F-4C16-8A9E-E8C699313288}">
  <dimension ref="A1:H8"/>
  <sheetViews>
    <sheetView workbookViewId="0">
      <selection activeCell="A3" sqref="A3:H3"/>
    </sheetView>
  </sheetViews>
  <sheetFormatPr defaultRowHeight="15" x14ac:dyDescent="0.25"/>
  <cols>
    <col min="1" max="1" width="14.5703125" customWidth="1"/>
    <col min="3" max="3" width="10.7109375" bestFit="1" customWidth="1"/>
    <col min="4" max="4" width="25.28515625" bestFit="1" customWidth="1"/>
    <col min="5" max="5" width="12.85546875" bestFit="1" customWidth="1"/>
    <col min="6" max="6" width="34.5703125" bestFit="1" customWidth="1"/>
    <col min="7" max="7" width="12.140625" bestFit="1" customWidth="1"/>
    <col min="8" max="8" width="11" bestFit="1" customWidth="1"/>
  </cols>
  <sheetData>
    <row r="1" spans="1:8" x14ac:dyDescent="0.25">
      <c r="A1" s="63" t="s">
        <v>120</v>
      </c>
    </row>
    <row r="3" spans="1:8" x14ac:dyDescent="0.2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</row>
    <row r="4" spans="1:8" x14ac:dyDescent="0.25">
      <c r="A4" s="18" t="s">
        <v>121</v>
      </c>
      <c r="B4" s="18" t="s">
        <v>122</v>
      </c>
      <c r="C4" s="18" t="s">
        <v>64</v>
      </c>
      <c r="D4" s="18" t="s">
        <v>123</v>
      </c>
      <c r="E4" s="18" t="s">
        <v>124</v>
      </c>
      <c r="F4" s="18" t="s">
        <v>125</v>
      </c>
      <c r="G4" s="18">
        <v>30</v>
      </c>
      <c r="H4" s="18" t="s">
        <v>31</v>
      </c>
    </row>
    <row r="5" spans="1:8" x14ac:dyDescent="0.25">
      <c r="A5" s="18"/>
      <c r="B5" s="18"/>
      <c r="C5" s="18"/>
      <c r="D5" s="18"/>
      <c r="E5" s="18"/>
      <c r="F5" s="18" t="s">
        <v>126</v>
      </c>
      <c r="G5" s="18">
        <v>33</v>
      </c>
      <c r="H5" s="18" t="s">
        <v>41</v>
      </c>
    </row>
    <row r="6" spans="1:8" x14ac:dyDescent="0.25">
      <c r="A6" s="18"/>
      <c r="B6" s="18"/>
      <c r="C6" s="18"/>
      <c r="D6" s="18"/>
      <c r="E6" s="18" t="s">
        <v>29</v>
      </c>
      <c r="F6" s="18" t="s">
        <v>127</v>
      </c>
      <c r="G6" s="18">
        <v>39</v>
      </c>
      <c r="H6" s="18" t="s">
        <v>43</v>
      </c>
    </row>
    <row r="7" spans="1:8" x14ac:dyDescent="0.25">
      <c r="A7" s="18"/>
      <c r="B7" s="18"/>
      <c r="C7" s="18"/>
      <c r="D7" s="18"/>
      <c r="E7" s="18"/>
      <c r="F7" s="18" t="s">
        <v>128</v>
      </c>
      <c r="G7" s="18">
        <v>16</v>
      </c>
      <c r="H7" s="18" t="s">
        <v>31</v>
      </c>
    </row>
    <row r="8" spans="1:8" x14ac:dyDescent="0.25">
      <c r="A8" s="18"/>
      <c r="B8" s="18"/>
      <c r="C8" s="18"/>
      <c r="D8" s="18"/>
      <c r="E8" s="18"/>
      <c r="F8" s="18" t="s">
        <v>129</v>
      </c>
      <c r="G8" s="18">
        <v>112</v>
      </c>
      <c r="H8" s="18" t="s">
        <v>24</v>
      </c>
    </row>
  </sheetData>
  <sheetProtection algorithmName="SHA-512" hashValue="BefpLPLg+l/7aYL2lB7n7MOSfRNFxpW2qr0aPNEV7LWcefoCnJBeKPJFWoWrFIt5ZGM/IL0WSupxP4XIqJIUeg==" saltValue="XgYL72/B7DUr51Pzp1AXY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2A07-2F68-4E9A-9FCE-21E0D13738EA}">
  <dimension ref="A1:H10"/>
  <sheetViews>
    <sheetView workbookViewId="0">
      <selection activeCell="W120" sqref="W120"/>
    </sheetView>
  </sheetViews>
  <sheetFormatPr defaultRowHeight="15" x14ac:dyDescent="0.25"/>
  <cols>
    <col min="1" max="1" width="10.5703125" bestFit="1" customWidth="1"/>
    <col min="4" max="4" width="22.42578125" bestFit="1" customWidth="1"/>
    <col min="5" max="5" width="11.28515625" bestFit="1" customWidth="1"/>
    <col min="6" max="6" width="23.85546875" bestFit="1" customWidth="1"/>
    <col min="8" max="8" width="11.5703125" bestFit="1" customWidth="1"/>
  </cols>
  <sheetData>
    <row r="1" spans="1:8" x14ac:dyDescent="0.25">
      <c r="A1" s="63" t="s">
        <v>130</v>
      </c>
    </row>
    <row r="3" spans="1:8" x14ac:dyDescent="0.2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</row>
    <row r="4" spans="1:8" x14ac:dyDescent="0.25">
      <c r="A4" s="18" t="s">
        <v>131</v>
      </c>
      <c r="B4" s="18" t="s">
        <v>132</v>
      </c>
      <c r="C4" s="18" t="s">
        <v>133</v>
      </c>
      <c r="D4" s="18" t="s">
        <v>134</v>
      </c>
      <c r="E4" s="18" t="s">
        <v>135</v>
      </c>
      <c r="F4" s="18" t="s">
        <v>136</v>
      </c>
      <c r="G4" s="18">
        <v>44</v>
      </c>
      <c r="H4" s="18" t="s">
        <v>31</v>
      </c>
    </row>
    <row r="5" spans="1:8" x14ac:dyDescent="0.25">
      <c r="A5" s="18"/>
      <c r="B5" s="18"/>
      <c r="C5" s="18"/>
      <c r="D5" s="18"/>
      <c r="E5" s="18" t="s">
        <v>135</v>
      </c>
      <c r="F5" s="18" t="s">
        <v>137</v>
      </c>
      <c r="G5" s="18">
        <v>27</v>
      </c>
      <c r="H5" s="18" t="s">
        <v>43</v>
      </c>
    </row>
    <row r="6" spans="1:8" x14ac:dyDescent="0.25">
      <c r="A6" s="18"/>
      <c r="B6" s="18"/>
      <c r="C6" s="18"/>
      <c r="D6" s="18"/>
      <c r="E6" s="18" t="s">
        <v>138</v>
      </c>
      <c r="F6" s="18" t="s">
        <v>139</v>
      </c>
      <c r="G6" s="18">
        <v>6</v>
      </c>
      <c r="H6" s="18" t="s">
        <v>31</v>
      </c>
    </row>
    <row r="7" spans="1:8" x14ac:dyDescent="0.25">
      <c r="A7" s="18"/>
      <c r="B7" s="18"/>
      <c r="C7" s="18"/>
      <c r="D7" s="18"/>
      <c r="E7" s="18" t="s">
        <v>135</v>
      </c>
      <c r="F7" s="18" t="s">
        <v>140</v>
      </c>
      <c r="G7" s="18">
        <v>86</v>
      </c>
      <c r="H7" s="18" t="s">
        <v>41</v>
      </c>
    </row>
    <row r="8" spans="1:8" x14ac:dyDescent="0.25">
      <c r="A8" s="18"/>
      <c r="B8" s="18"/>
      <c r="C8" s="18"/>
      <c r="D8" s="18"/>
      <c r="E8" s="18" t="s">
        <v>138</v>
      </c>
      <c r="F8" s="18" t="s">
        <v>141</v>
      </c>
      <c r="G8" s="18">
        <v>4</v>
      </c>
      <c r="H8" s="18" t="s">
        <v>41</v>
      </c>
    </row>
    <row r="9" spans="1:8" x14ac:dyDescent="0.25">
      <c r="A9" s="18"/>
      <c r="B9" s="18"/>
      <c r="C9" s="18"/>
      <c r="D9" s="18"/>
      <c r="E9" s="18" t="s">
        <v>135</v>
      </c>
      <c r="F9" s="18" t="s">
        <v>127</v>
      </c>
      <c r="G9" s="18">
        <v>90</v>
      </c>
      <c r="H9" s="18" t="s">
        <v>142</v>
      </c>
    </row>
    <row r="10" spans="1:8" x14ac:dyDescent="0.25">
      <c r="A10" s="18"/>
      <c r="B10" s="18"/>
      <c r="C10" s="18"/>
      <c r="D10" s="18"/>
      <c r="E10" s="18"/>
      <c r="F10" s="18" t="s">
        <v>129</v>
      </c>
      <c r="G10" s="18">
        <v>155</v>
      </c>
      <c r="H10" s="18" t="s">
        <v>24</v>
      </c>
    </row>
  </sheetData>
  <sheetProtection algorithmName="SHA-512" hashValue="2zqLe7pxy/elDOc6Vt0QCGugbJIbkXf3ufO9n7o6+USdObZUTm2HPY+FHuX33jRBrpN4kh5eCSo/0vlf7g2h4A==" saltValue="0CBlAxwoRiAUJ02J7iqB1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6D16-EDED-43B5-A412-BEE3F936A54E}">
  <dimension ref="A1:H6"/>
  <sheetViews>
    <sheetView workbookViewId="0">
      <selection activeCell="H5" sqref="H5"/>
    </sheetView>
  </sheetViews>
  <sheetFormatPr defaultRowHeight="15" x14ac:dyDescent="0.25"/>
  <cols>
    <col min="1" max="1" width="34.85546875" bestFit="1" customWidth="1"/>
    <col min="3" max="3" width="10.7109375" bestFit="1" customWidth="1"/>
    <col min="4" max="4" width="30.85546875" bestFit="1" customWidth="1"/>
    <col min="6" max="6" width="14.85546875" bestFit="1" customWidth="1"/>
    <col min="7" max="7" width="9.28515625" customWidth="1"/>
    <col min="8" max="8" width="11" bestFit="1" customWidth="1"/>
    <col min="12" max="12" width="17.140625" bestFit="1" customWidth="1"/>
  </cols>
  <sheetData>
    <row r="1" spans="1:8" x14ac:dyDescent="0.25">
      <c r="A1" s="45" t="s">
        <v>143</v>
      </c>
      <c r="B1" s="35"/>
      <c r="C1" s="35"/>
      <c r="D1" s="36"/>
      <c r="E1" s="36"/>
      <c r="F1" s="36"/>
      <c r="G1" s="36"/>
      <c r="H1" s="36"/>
    </row>
    <row r="2" spans="1:8" x14ac:dyDescent="0.25">
      <c r="A2" s="36"/>
      <c r="B2" s="36"/>
      <c r="C2" s="36"/>
      <c r="D2" s="36"/>
      <c r="E2" s="36"/>
      <c r="F2" s="36"/>
      <c r="G2" s="36"/>
      <c r="H2" s="36"/>
    </row>
    <row r="3" spans="1:8" x14ac:dyDescent="0.25">
      <c r="A3" s="37" t="s">
        <v>1</v>
      </c>
      <c r="B3" s="38" t="s">
        <v>2</v>
      </c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9" t="s">
        <v>8</v>
      </c>
    </row>
    <row r="4" spans="1:8" x14ac:dyDescent="0.25">
      <c r="A4" s="40" t="s">
        <v>144</v>
      </c>
      <c r="B4" s="44" t="s">
        <v>145</v>
      </c>
      <c r="C4" s="41" t="s">
        <v>11</v>
      </c>
      <c r="D4" s="41" t="s">
        <v>146</v>
      </c>
      <c r="E4" s="44" t="s">
        <v>78</v>
      </c>
      <c r="F4" s="41" t="s">
        <v>147</v>
      </c>
      <c r="G4" s="41">
        <v>22.7</v>
      </c>
      <c r="H4" s="41" t="s">
        <v>41</v>
      </c>
    </row>
    <row r="5" spans="1:8" x14ac:dyDescent="0.25">
      <c r="A5" s="42" t="s">
        <v>148</v>
      </c>
      <c r="B5" s="43" t="s">
        <v>148</v>
      </c>
      <c r="C5" s="43" t="s">
        <v>148</v>
      </c>
      <c r="D5" s="43" t="s">
        <v>148</v>
      </c>
      <c r="E5" s="43" t="s">
        <v>148</v>
      </c>
      <c r="F5" s="41" t="s">
        <v>149</v>
      </c>
      <c r="G5" s="41">
        <v>1.7</v>
      </c>
      <c r="H5" s="41" t="s">
        <v>41</v>
      </c>
    </row>
    <row r="6" spans="1:8" x14ac:dyDescent="0.25">
      <c r="A6" s="42" t="s">
        <v>148</v>
      </c>
      <c r="B6" s="43" t="s">
        <v>148</v>
      </c>
      <c r="C6" s="43" t="s">
        <v>148</v>
      </c>
      <c r="D6" s="43" t="s">
        <v>148</v>
      </c>
      <c r="E6" s="43" t="s">
        <v>148</v>
      </c>
      <c r="F6" s="41" t="s">
        <v>150</v>
      </c>
      <c r="G6" s="41">
        <v>1.3</v>
      </c>
      <c r="H6" s="41" t="s">
        <v>41</v>
      </c>
    </row>
  </sheetData>
  <sheetProtection algorithmName="SHA-512" hashValue="8lQgq/ZR3tdH0e/XU75puSNwHuqTRVEAvqKXUlRLzX0FE/mow/qgxfTB03QhRz2Pk/lemCOmB9SKAnFL02QR9A==" saltValue="Wy3siVjWHmNdePNJ+rysuA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ADB3-36E6-4FA0-AA0F-D983C75FBA63}">
  <dimension ref="A1:H6"/>
  <sheetViews>
    <sheetView workbookViewId="0"/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x14ac:dyDescent="0.25">
      <c r="A1" s="35" t="s">
        <v>151</v>
      </c>
      <c r="B1" s="35"/>
      <c r="C1" s="35"/>
      <c r="D1" s="36"/>
      <c r="E1" s="36"/>
      <c r="F1" s="36"/>
      <c r="G1" s="36"/>
      <c r="H1" s="36"/>
    </row>
    <row r="2" spans="1:8" x14ac:dyDescent="0.25">
      <c r="A2" s="36"/>
      <c r="B2" s="36"/>
      <c r="C2" s="36"/>
      <c r="D2" s="36"/>
      <c r="E2" s="36"/>
      <c r="F2" s="36"/>
      <c r="G2" s="36"/>
      <c r="H2" s="36"/>
    </row>
    <row r="3" spans="1:8" x14ac:dyDescent="0.25">
      <c r="A3" s="37" t="s">
        <v>1</v>
      </c>
      <c r="B3" s="38" t="s">
        <v>2</v>
      </c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9" t="s">
        <v>8</v>
      </c>
    </row>
    <row r="4" spans="1:8" x14ac:dyDescent="0.25">
      <c r="A4" s="40" t="s">
        <v>152</v>
      </c>
      <c r="B4" s="44" t="s">
        <v>153</v>
      </c>
      <c r="C4" s="41" t="s">
        <v>11</v>
      </c>
      <c r="D4" s="41" t="s">
        <v>154</v>
      </c>
      <c r="E4" s="44" t="s">
        <v>78</v>
      </c>
      <c r="F4" s="41" t="s">
        <v>147</v>
      </c>
      <c r="G4" s="41">
        <v>24</v>
      </c>
      <c r="H4" s="41" t="s">
        <v>155</v>
      </c>
    </row>
    <row r="5" spans="1:8" x14ac:dyDescent="0.25">
      <c r="A5" s="40"/>
      <c r="B5" s="44"/>
      <c r="C5" s="41"/>
      <c r="D5" s="41"/>
      <c r="E5" s="44"/>
      <c r="F5" s="41" t="s">
        <v>156</v>
      </c>
      <c r="G5" s="41">
        <v>4</v>
      </c>
      <c r="H5" s="41" t="s">
        <v>41</v>
      </c>
    </row>
    <row r="6" spans="1:8" x14ac:dyDescent="0.25">
      <c r="A6" s="42" t="s">
        <v>148</v>
      </c>
      <c r="B6" s="43" t="s">
        <v>148</v>
      </c>
      <c r="C6" s="43" t="s">
        <v>148</v>
      </c>
      <c r="D6" s="43" t="s">
        <v>148</v>
      </c>
      <c r="E6" s="43" t="s">
        <v>148</v>
      </c>
      <c r="F6" s="41" t="s">
        <v>157</v>
      </c>
      <c r="G6" s="41">
        <v>3</v>
      </c>
      <c r="H6" s="41" t="s">
        <v>41</v>
      </c>
    </row>
  </sheetData>
  <sheetProtection algorithmName="SHA-512" hashValue="Vm8OpkeQfzR2Pfv0+QYapVuIePRxqQhN3rp5qsEUjBAIc68l5O8nizlg1+xWGce9vHVNSR8KLP24xtV4DwTB+w==" saltValue="fOB4UtBwDJBkzkesNwg7ow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9"/>
  <sheetViews>
    <sheetView zoomScaleNormal="100" workbookViewId="0">
      <selection activeCell="J9" sqref="J9"/>
    </sheetView>
  </sheetViews>
  <sheetFormatPr defaultColWidth="9.140625" defaultRowHeight="15" x14ac:dyDescent="0.25"/>
  <cols>
    <col min="1" max="1" width="10" style="11" customWidth="1"/>
    <col min="2" max="2" width="31" style="11" customWidth="1"/>
    <col min="3" max="6" width="15.7109375" style="11" customWidth="1"/>
    <col min="7" max="7" width="14.140625" style="11" customWidth="1"/>
    <col min="8" max="8" width="14.5703125" style="11" customWidth="1"/>
    <col min="9" max="9" width="16.28515625" style="11" customWidth="1"/>
    <col min="10" max="10" width="36.28515625" style="12" customWidth="1"/>
    <col min="11" max="16384" width="9.140625" style="11"/>
  </cols>
  <sheetData>
    <row r="1" spans="1:10" ht="18.75" x14ac:dyDescent="0.3">
      <c r="A1" s="10" t="s">
        <v>158</v>
      </c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4"/>
    </row>
    <row r="3" spans="1:10" s="17" customFormat="1" x14ac:dyDescent="0.25">
      <c r="A3" s="15" t="s">
        <v>159</v>
      </c>
      <c r="B3" s="16" t="s">
        <v>160</v>
      </c>
      <c r="C3" s="15" t="s">
        <v>161</v>
      </c>
      <c r="D3" s="15" t="s">
        <v>162</v>
      </c>
      <c r="E3" s="15" t="s">
        <v>163</v>
      </c>
      <c r="F3" s="15" t="s">
        <v>164</v>
      </c>
      <c r="G3" s="15" t="s">
        <v>165</v>
      </c>
      <c r="H3" s="15" t="s">
        <v>166</v>
      </c>
      <c r="I3" s="15" t="s">
        <v>167</v>
      </c>
      <c r="J3" s="16" t="s">
        <v>168</v>
      </c>
    </row>
    <row r="4" spans="1:10" s="17" customFormat="1" x14ac:dyDescent="0.25">
      <c r="A4" s="15"/>
      <c r="B4" s="16"/>
      <c r="C4" s="15"/>
      <c r="D4" s="15"/>
      <c r="E4" s="15"/>
      <c r="F4" s="15"/>
      <c r="G4" s="15"/>
      <c r="H4" s="15"/>
      <c r="I4" s="15"/>
      <c r="J4" s="16"/>
    </row>
    <row r="5" spans="1:10" x14ac:dyDescent="0.25">
      <c r="A5" s="18" t="s">
        <v>169</v>
      </c>
      <c r="B5" s="19" t="s">
        <v>139</v>
      </c>
      <c r="C5" s="18">
        <v>3.9</v>
      </c>
      <c r="D5" s="18">
        <v>5.5</v>
      </c>
      <c r="E5" s="20">
        <f>SUM(C5*D5)</f>
        <v>21.45</v>
      </c>
      <c r="F5" s="18">
        <v>2.85</v>
      </c>
      <c r="G5" s="18" t="s">
        <v>80</v>
      </c>
      <c r="H5" s="18" t="s">
        <v>170</v>
      </c>
      <c r="I5" s="18" t="s">
        <v>171</v>
      </c>
      <c r="J5" s="19" t="s">
        <v>172</v>
      </c>
    </row>
    <row r="6" spans="1:10" x14ac:dyDescent="0.25">
      <c r="A6" s="18"/>
      <c r="B6" s="19" t="s">
        <v>173</v>
      </c>
      <c r="C6" s="18"/>
      <c r="D6" s="18"/>
      <c r="E6" s="20"/>
      <c r="F6" s="18"/>
      <c r="G6" s="18" t="s">
        <v>174</v>
      </c>
      <c r="H6" s="18"/>
      <c r="I6" s="18"/>
      <c r="J6" s="19"/>
    </row>
    <row r="7" spans="1:10" x14ac:dyDescent="0.25">
      <c r="A7" s="18" t="s">
        <v>175</v>
      </c>
      <c r="B7" s="19" t="s">
        <v>176</v>
      </c>
      <c r="C7" s="18">
        <v>1.9</v>
      </c>
      <c r="D7" s="18">
        <v>4.62</v>
      </c>
      <c r="E7" s="20">
        <f t="shared" ref="E7:E15" si="0">SUM(C7*D7)</f>
        <v>8.7780000000000005</v>
      </c>
      <c r="F7" s="18">
        <v>2.85</v>
      </c>
      <c r="G7" s="18" t="s">
        <v>177</v>
      </c>
      <c r="H7" s="18" t="s">
        <v>178</v>
      </c>
      <c r="I7" s="18" t="s">
        <v>171</v>
      </c>
      <c r="J7" s="19"/>
    </row>
    <row r="8" spans="1:10" x14ac:dyDescent="0.25">
      <c r="A8" s="18" t="s">
        <v>179</v>
      </c>
      <c r="B8" s="19" t="s">
        <v>180</v>
      </c>
      <c r="C8" s="18">
        <v>2.1</v>
      </c>
      <c r="D8" s="18">
        <v>14.95</v>
      </c>
      <c r="E8" s="20">
        <f t="shared" si="0"/>
        <v>31.395</v>
      </c>
      <c r="F8" s="18">
        <v>2.75</v>
      </c>
      <c r="G8" s="18" t="s">
        <v>80</v>
      </c>
      <c r="H8" s="18" t="s">
        <v>170</v>
      </c>
      <c r="I8" s="18" t="s">
        <v>171</v>
      </c>
      <c r="J8" s="19"/>
    </row>
    <row r="9" spans="1:10" ht="45" x14ac:dyDescent="0.25">
      <c r="A9" s="18" t="s">
        <v>181</v>
      </c>
      <c r="B9" s="19" t="s">
        <v>182</v>
      </c>
      <c r="C9" s="18">
        <v>2.85</v>
      </c>
      <c r="D9" s="18">
        <v>3.3</v>
      </c>
      <c r="E9" s="20">
        <f t="shared" si="0"/>
        <v>9.4049999999999994</v>
      </c>
      <c r="F9" s="18">
        <v>2.75</v>
      </c>
      <c r="G9" s="18" t="s">
        <v>183</v>
      </c>
      <c r="H9" s="18" t="s">
        <v>184</v>
      </c>
      <c r="I9" s="18" t="s">
        <v>171</v>
      </c>
      <c r="J9" s="19" t="s">
        <v>185</v>
      </c>
    </row>
    <row r="10" spans="1:10" ht="60" x14ac:dyDescent="0.25">
      <c r="A10" s="18" t="s">
        <v>186</v>
      </c>
      <c r="B10" s="19" t="s">
        <v>187</v>
      </c>
      <c r="C10" s="18">
        <v>2.8</v>
      </c>
      <c r="D10" s="18">
        <v>3.3</v>
      </c>
      <c r="E10" s="20">
        <f t="shared" si="0"/>
        <v>9.2399999999999984</v>
      </c>
      <c r="F10" s="18">
        <v>2.75</v>
      </c>
      <c r="G10" s="18" t="s">
        <v>183</v>
      </c>
      <c r="H10" s="18" t="s">
        <v>184</v>
      </c>
      <c r="I10" s="18" t="s">
        <v>171</v>
      </c>
      <c r="J10" s="19" t="s">
        <v>188</v>
      </c>
    </row>
    <row r="11" spans="1:10" x14ac:dyDescent="0.25">
      <c r="A11" s="18" t="s">
        <v>189</v>
      </c>
      <c r="B11" s="19" t="s">
        <v>190</v>
      </c>
      <c r="C11" s="18">
        <v>2</v>
      </c>
      <c r="D11" s="18">
        <v>3.3</v>
      </c>
      <c r="E11" s="20">
        <f t="shared" si="0"/>
        <v>6.6</v>
      </c>
      <c r="F11" s="18">
        <v>2.4</v>
      </c>
      <c r="G11" s="18" t="s">
        <v>183</v>
      </c>
      <c r="H11" s="18" t="s">
        <v>178</v>
      </c>
      <c r="I11" s="18" t="s">
        <v>171</v>
      </c>
      <c r="J11" s="19" t="s">
        <v>191</v>
      </c>
    </row>
    <row r="12" spans="1:10" ht="45" x14ac:dyDescent="0.25">
      <c r="A12" s="18" t="s">
        <v>192</v>
      </c>
      <c r="B12" s="19" t="s">
        <v>193</v>
      </c>
      <c r="C12" s="18">
        <v>2.5</v>
      </c>
      <c r="D12" s="18">
        <v>3.3</v>
      </c>
      <c r="E12" s="20">
        <f t="shared" si="0"/>
        <v>8.25</v>
      </c>
      <c r="F12" s="18">
        <v>2.75</v>
      </c>
      <c r="G12" s="18" t="s">
        <v>183</v>
      </c>
      <c r="H12" s="18" t="s">
        <v>184</v>
      </c>
      <c r="I12" s="18" t="s">
        <v>171</v>
      </c>
      <c r="J12" s="19" t="s">
        <v>194</v>
      </c>
    </row>
    <row r="13" spans="1:10" ht="45" x14ac:dyDescent="0.25">
      <c r="A13" s="18" t="s">
        <v>195</v>
      </c>
      <c r="B13" s="19" t="s">
        <v>196</v>
      </c>
      <c r="C13" s="18">
        <v>2.5</v>
      </c>
      <c r="D13" s="18">
        <v>3.3</v>
      </c>
      <c r="E13" s="20">
        <f t="shared" si="0"/>
        <v>8.25</v>
      </c>
      <c r="F13" s="18">
        <v>2.75</v>
      </c>
      <c r="G13" s="18" t="s">
        <v>183</v>
      </c>
      <c r="H13" s="18" t="s">
        <v>184</v>
      </c>
      <c r="I13" s="18" t="s">
        <v>171</v>
      </c>
      <c r="J13" s="19" t="s">
        <v>194</v>
      </c>
    </row>
    <row r="14" spans="1:10" x14ac:dyDescent="0.25">
      <c r="A14" s="18" t="s">
        <v>197</v>
      </c>
      <c r="B14" s="19" t="s">
        <v>198</v>
      </c>
      <c r="C14" s="18">
        <v>3</v>
      </c>
      <c r="D14" s="18">
        <v>9.9</v>
      </c>
      <c r="E14" s="20">
        <f t="shared" si="0"/>
        <v>29.700000000000003</v>
      </c>
      <c r="F14" s="18">
        <v>2.75</v>
      </c>
      <c r="G14" s="18" t="s">
        <v>183</v>
      </c>
      <c r="H14" s="18" t="s">
        <v>184</v>
      </c>
      <c r="I14" s="18" t="s">
        <v>171</v>
      </c>
      <c r="J14" s="19" t="s">
        <v>199</v>
      </c>
    </row>
    <row r="15" spans="1:10" x14ac:dyDescent="0.25">
      <c r="A15" s="18"/>
      <c r="B15" s="19" t="s">
        <v>200</v>
      </c>
      <c r="C15" s="18">
        <v>2.8</v>
      </c>
      <c r="D15" s="18">
        <v>2.9</v>
      </c>
      <c r="E15" s="20">
        <f t="shared" si="0"/>
        <v>8.1199999999999992</v>
      </c>
      <c r="F15" s="18">
        <v>2.75</v>
      </c>
      <c r="G15" s="18" t="s">
        <v>183</v>
      </c>
      <c r="H15" s="18" t="s">
        <v>184</v>
      </c>
      <c r="I15" s="18" t="s">
        <v>171</v>
      </c>
      <c r="J15" s="19"/>
    </row>
    <row r="16" spans="1:10" x14ac:dyDescent="0.25">
      <c r="A16" s="18"/>
      <c r="B16" s="19" t="s">
        <v>201</v>
      </c>
      <c r="C16" s="18">
        <v>1</v>
      </c>
      <c r="D16" s="18">
        <v>1.35</v>
      </c>
      <c r="E16" s="20">
        <f t="shared" ref="E16:E39" si="1">SUM(C16*D16)</f>
        <v>1.35</v>
      </c>
      <c r="F16" s="18">
        <v>2.75</v>
      </c>
      <c r="G16" s="18" t="s">
        <v>183</v>
      </c>
      <c r="H16" s="18" t="s">
        <v>184</v>
      </c>
      <c r="I16" s="18" t="s">
        <v>171</v>
      </c>
      <c r="J16" s="19" t="s">
        <v>202</v>
      </c>
    </row>
    <row r="17" spans="1:10" x14ac:dyDescent="0.25">
      <c r="A17" s="18" t="s">
        <v>203</v>
      </c>
      <c r="B17" s="19" t="s">
        <v>204</v>
      </c>
      <c r="C17" s="18">
        <v>1.4</v>
      </c>
      <c r="D17" s="18">
        <v>5.9</v>
      </c>
      <c r="E17" s="20">
        <f t="shared" si="1"/>
        <v>8.26</v>
      </c>
      <c r="F17" s="18">
        <v>2.75</v>
      </c>
      <c r="G17" s="18" t="s">
        <v>183</v>
      </c>
      <c r="H17" s="18" t="s">
        <v>205</v>
      </c>
      <c r="I17" s="18" t="s">
        <v>171</v>
      </c>
      <c r="J17" s="19" t="s">
        <v>206</v>
      </c>
    </row>
    <row r="18" spans="1:10" x14ac:dyDescent="0.25">
      <c r="A18" s="18" t="s">
        <v>207</v>
      </c>
      <c r="B18" s="19" t="s">
        <v>208</v>
      </c>
      <c r="C18" s="18">
        <v>3</v>
      </c>
      <c r="D18" s="18">
        <v>9.9</v>
      </c>
      <c r="E18" s="20">
        <f t="shared" si="1"/>
        <v>29.700000000000003</v>
      </c>
      <c r="F18" s="18">
        <v>2.75</v>
      </c>
      <c r="G18" s="18" t="s">
        <v>183</v>
      </c>
      <c r="H18" s="18" t="s">
        <v>184</v>
      </c>
      <c r="I18" s="18" t="s">
        <v>171</v>
      </c>
      <c r="J18" s="19" t="s">
        <v>209</v>
      </c>
    </row>
    <row r="19" spans="1:10" x14ac:dyDescent="0.25">
      <c r="A19" s="18"/>
      <c r="B19" s="19" t="s">
        <v>200</v>
      </c>
      <c r="C19" s="18">
        <v>2.8</v>
      </c>
      <c r="D19" s="18">
        <v>2.9</v>
      </c>
      <c r="E19" s="20">
        <f t="shared" si="1"/>
        <v>8.1199999999999992</v>
      </c>
      <c r="F19" s="18">
        <v>2.75</v>
      </c>
      <c r="G19" s="18" t="s">
        <v>183</v>
      </c>
      <c r="H19" s="18" t="s">
        <v>184</v>
      </c>
      <c r="I19" s="18" t="s">
        <v>171</v>
      </c>
      <c r="J19" s="19"/>
    </row>
    <row r="20" spans="1:10" x14ac:dyDescent="0.25">
      <c r="A20" s="18"/>
      <c r="B20" s="19" t="s">
        <v>210</v>
      </c>
      <c r="C20" s="18">
        <v>1</v>
      </c>
      <c r="D20" s="18">
        <v>1.35</v>
      </c>
      <c r="E20" s="20">
        <f t="shared" si="1"/>
        <v>1.35</v>
      </c>
      <c r="F20" s="18">
        <v>2.75</v>
      </c>
      <c r="G20" s="18" t="s">
        <v>183</v>
      </c>
      <c r="H20" s="18" t="s">
        <v>184</v>
      </c>
      <c r="I20" s="18" t="s">
        <v>171</v>
      </c>
      <c r="J20" s="19" t="s">
        <v>202</v>
      </c>
    </row>
    <row r="21" spans="1:10" x14ac:dyDescent="0.25">
      <c r="A21" s="18" t="s">
        <v>211</v>
      </c>
      <c r="B21" s="19" t="s">
        <v>212</v>
      </c>
      <c r="C21" s="18">
        <v>3</v>
      </c>
      <c r="D21" s="18">
        <v>7.8</v>
      </c>
      <c r="E21" s="20">
        <f t="shared" si="1"/>
        <v>23.4</v>
      </c>
      <c r="F21" s="18">
        <v>2.75</v>
      </c>
      <c r="G21" s="18" t="s">
        <v>183</v>
      </c>
      <c r="H21" s="18" t="s">
        <v>184</v>
      </c>
      <c r="I21" s="18" t="s">
        <v>171</v>
      </c>
      <c r="J21" s="19" t="s">
        <v>213</v>
      </c>
    </row>
    <row r="22" spans="1:10" x14ac:dyDescent="0.25">
      <c r="A22" s="18"/>
      <c r="B22" s="19" t="s">
        <v>200</v>
      </c>
      <c r="C22" s="18">
        <v>2.7</v>
      </c>
      <c r="D22" s="18">
        <v>2.8</v>
      </c>
      <c r="E22" s="20">
        <f t="shared" si="1"/>
        <v>7.56</v>
      </c>
      <c r="F22" s="18">
        <v>2.75</v>
      </c>
      <c r="G22" s="18" t="s">
        <v>183</v>
      </c>
      <c r="H22" s="18" t="s">
        <v>184</v>
      </c>
      <c r="I22" s="18" t="s">
        <v>171</v>
      </c>
      <c r="J22" s="19"/>
    </row>
    <row r="23" spans="1:10" x14ac:dyDescent="0.25">
      <c r="A23" s="18"/>
      <c r="B23" s="19" t="s">
        <v>210</v>
      </c>
      <c r="C23" s="18">
        <v>1</v>
      </c>
      <c r="D23" s="18">
        <v>1.35</v>
      </c>
      <c r="E23" s="20">
        <f t="shared" si="1"/>
        <v>1.35</v>
      </c>
      <c r="F23" s="18">
        <v>2.75</v>
      </c>
      <c r="G23" s="18" t="s">
        <v>183</v>
      </c>
      <c r="H23" s="18" t="s">
        <v>184</v>
      </c>
      <c r="I23" s="18" t="s">
        <v>171</v>
      </c>
      <c r="J23" s="19" t="s">
        <v>202</v>
      </c>
    </row>
    <row r="24" spans="1:10" x14ac:dyDescent="0.25">
      <c r="A24" s="18" t="s">
        <v>214</v>
      </c>
      <c r="B24" s="19" t="s">
        <v>204</v>
      </c>
      <c r="C24" s="18">
        <v>1.4</v>
      </c>
      <c r="D24" s="18">
        <v>2.8</v>
      </c>
      <c r="E24" s="20">
        <f t="shared" si="1"/>
        <v>3.9199999999999995</v>
      </c>
      <c r="F24" s="18">
        <v>2.75</v>
      </c>
      <c r="G24" s="18" t="s">
        <v>80</v>
      </c>
      <c r="H24" s="18" t="s">
        <v>215</v>
      </c>
      <c r="I24" s="18" t="s">
        <v>171</v>
      </c>
      <c r="J24" s="19"/>
    </row>
    <row r="25" spans="1:10" x14ac:dyDescent="0.25">
      <c r="A25" s="18" t="s">
        <v>216</v>
      </c>
      <c r="B25" s="19" t="s">
        <v>217</v>
      </c>
      <c r="C25" s="18">
        <v>2.85</v>
      </c>
      <c r="D25" s="18">
        <v>7.8</v>
      </c>
      <c r="E25" s="20">
        <f t="shared" si="1"/>
        <v>22.23</v>
      </c>
      <c r="F25" s="18">
        <v>2.75</v>
      </c>
      <c r="G25" s="18" t="s">
        <v>183</v>
      </c>
      <c r="H25" s="18" t="s">
        <v>184</v>
      </c>
      <c r="I25" s="18" t="s">
        <v>171</v>
      </c>
      <c r="J25" s="19" t="s">
        <v>218</v>
      </c>
    </row>
    <row r="26" spans="1:10" x14ac:dyDescent="0.25">
      <c r="A26" s="18"/>
      <c r="B26" s="19" t="s">
        <v>200</v>
      </c>
      <c r="C26" s="18">
        <v>2.7</v>
      </c>
      <c r="D26" s="18">
        <v>2.8</v>
      </c>
      <c r="E26" s="20">
        <f t="shared" si="1"/>
        <v>7.56</v>
      </c>
      <c r="F26" s="18">
        <v>2.75</v>
      </c>
      <c r="G26" s="18" t="s">
        <v>183</v>
      </c>
      <c r="H26" s="18" t="s">
        <v>184</v>
      </c>
      <c r="I26" s="18" t="s">
        <v>171</v>
      </c>
      <c r="J26" s="19"/>
    </row>
    <row r="27" spans="1:10" x14ac:dyDescent="0.25">
      <c r="A27" s="18"/>
      <c r="B27" s="19" t="s">
        <v>201</v>
      </c>
      <c r="C27" s="18">
        <v>1</v>
      </c>
      <c r="D27" s="18">
        <v>1.35</v>
      </c>
      <c r="E27" s="20">
        <f t="shared" si="1"/>
        <v>1.35</v>
      </c>
      <c r="F27" s="18">
        <v>2.75</v>
      </c>
      <c r="G27" s="18" t="s">
        <v>183</v>
      </c>
      <c r="H27" s="18" t="s">
        <v>184</v>
      </c>
      <c r="I27" s="18" t="s">
        <v>171</v>
      </c>
      <c r="J27" s="19" t="s">
        <v>202</v>
      </c>
    </row>
    <row r="28" spans="1:10" x14ac:dyDescent="0.25">
      <c r="A28" s="18" t="s">
        <v>219</v>
      </c>
      <c r="B28" s="19" t="s">
        <v>220</v>
      </c>
      <c r="C28" s="18">
        <v>3.9</v>
      </c>
      <c r="D28" s="18">
        <v>7.8</v>
      </c>
      <c r="E28" s="20">
        <f t="shared" si="1"/>
        <v>30.419999999999998</v>
      </c>
      <c r="F28" s="18">
        <v>2.75</v>
      </c>
      <c r="G28" s="18" t="s">
        <v>80</v>
      </c>
      <c r="H28" s="18" t="s">
        <v>178</v>
      </c>
      <c r="I28" s="18" t="s">
        <v>171</v>
      </c>
      <c r="J28" s="19"/>
    </row>
    <row r="29" spans="1:10" ht="30" x14ac:dyDescent="0.25">
      <c r="A29" s="18"/>
      <c r="B29" s="19" t="s">
        <v>221</v>
      </c>
      <c r="C29" s="18"/>
      <c r="D29" s="18"/>
      <c r="E29" s="20">
        <v>10</v>
      </c>
      <c r="F29" s="18"/>
      <c r="G29" s="18"/>
      <c r="H29" s="18"/>
      <c r="I29" s="18"/>
      <c r="J29" s="19" t="s">
        <v>222</v>
      </c>
    </row>
    <row r="30" spans="1:10" x14ac:dyDescent="0.25">
      <c r="A30" s="18" t="s">
        <v>223</v>
      </c>
      <c r="B30" s="19" t="s">
        <v>224</v>
      </c>
      <c r="C30" s="18">
        <v>1.9</v>
      </c>
      <c r="D30" s="18">
        <v>1.5</v>
      </c>
      <c r="E30" s="20">
        <f t="shared" si="1"/>
        <v>2.8499999999999996</v>
      </c>
      <c r="F30" s="18">
        <v>2.75</v>
      </c>
      <c r="G30" s="18" t="s">
        <v>80</v>
      </c>
      <c r="H30" s="18" t="s">
        <v>170</v>
      </c>
      <c r="I30" s="18" t="s">
        <v>171</v>
      </c>
      <c r="J30" s="19"/>
    </row>
    <row r="31" spans="1:10" x14ac:dyDescent="0.25">
      <c r="A31" s="18" t="s">
        <v>225</v>
      </c>
      <c r="B31" s="19" t="s">
        <v>226</v>
      </c>
      <c r="C31" s="18">
        <v>1.1000000000000001</v>
      </c>
      <c r="D31" s="18">
        <v>1.9</v>
      </c>
      <c r="E31" s="20">
        <f t="shared" si="1"/>
        <v>2.09</v>
      </c>
      <c r="F31" s="18">
        <v>2.75</v>
      </c>
      <c r="G31" s="18" t="s">
        <v>80</v>
      </c>
      <c r="H31" s="18" t="s">
        <v>170</v>
      </c>
      <c r="I31" s="18" t="s">
        <v>171</v>
      </c>
      <c r="J31" s="19" t="s">
        <v>191</v>
      </c>
    </row>
    <row r="32" spans="1:10" x14ac:dyDescent="0.25">
      <c r="A32" s="18" t="s">
        <v>227</v>
      </c>
      <c r="B32" s="19" t="s">
        <v>228</v>
      </c>
      <c r="C32" s="18">
        <v>1.9</v>
      </c>
      <c r="D32" s="18">
        <v>3.3</v>
      </c>
      <c r="E32" s="20">
        <f t="shared" si="1"/>
        <v>6.27</v>
      </c>
      <c r="F32" s="18">
        <v>2.75</v>
      </c>
      <c r="G32" s="18" t="s">
        <v>183</v>
      </c>
      <c r="H32" s="18" t="s">
        <v>184</v>
      </c>
      <c r="I32" s="18" t="s">
        <v>171</v>
      </c>
      <c r="J32" s="19" t="s">
        <v>229</v>
      </c>
    </row>
    <row r="33" spans="1:10" ht="30" x14ac:dyDescent="0.25">
      <c r="A33" s="18" t="s">
        <v>230</v>
      </c>
      <c r="B33" s="19" t="s">
        <v>231</v>
      </c>
      <c r="C33" s="18">
        <v>22</v>
      </c>
      <c r="D33" s="18">
        <v>45</v>
      </c>
      <c r="E33" s="20">
        <f t="shared" si="1"/>
        <v>990</v>
      </c>
      <c r="F33" s="20">
        <v>7</v>
      </c>
      <c r="G33" s="18" t="s">
        <v>232</v>
      </c>
      <c r="H33" s="18"/>
      <c r="I33" s="18" t="s">
        <v>233</v>
      </c>
      <c r="J33" s="19" t="s">
        <v>234</v>
      </c>
    </row>
    <row r="34" spans="1:10" x14ac:dyDescent="0.25">
      <c r="A34" s="21" t="s">
        <v>235</v>
      </c>
      <c r="B34" s="22" t="s">
        <v>236</v>
      </c>
      <c r="C34" s="21">
        <v>4.0999999999999996</v>
      </c>
      <c r="D34" s="21">
        <v>19.8</v>
      </c>
      <c r="E34" s="23">
        <f t="shared" si="1"/>
        <v>81.179999999999993</v>
      </c>
      <c r="F34" s="18">
        <v>3.25</v>
      </c>
      <c r="G34" s="18" t="s">
        <v>232</v>
      </c>
      <c r="H34" s="18" t="s">
        <v>170</v>
      </c>
      <c r="I34" s="18" t="s">
        <v>233</v>
      </c>
      <c r="J34" s="19" t="s">
        <v>237</v>
      </c>
    </row>
    <row r="35" spans="1:10" x14ac:dyDescent="0.25">
      <c r="A35" s="21" t="s">
        <v>238</v>
      </c>
      <c r="B35" s="22" t="s">
        <v>239</v>
      </c>
      <c r="C35" s="21">
        <v>10</v>
      </c>
      <c r="D35" s="21">
        <v>12</v>
      </c>
      <c r="E35" s="23">
        <f t="shared" si="1"/>
        <v>120</v>
      </c>
      <c r="F35" s="18">
        <v>2.9</v>
      </c>
      <c r="G35" s="18" t="s">
        <v>80</v>
      </c>
      <c r="H35" s="18" t="s">
        <v>170</v>
      </c>
      <c r="I35" s="18" t="s">
        <v>171</v>
      </c>
      <c r="J35" s="19" t="s">
        <v>240</v>
      </c>
    </row>
    <row r="36" spans="1:10" x14ac:dyDescent="0.25">
      <c r="A36" s="21"/>
      <c r="B36" s="22"/>
      <c r="C36" s="21">
        <v>2.7</v>
      </c>
      <c r="D36" s="21">
        <v>7.8</v>
      </c>
      <c r="E36" s="23">
        <f t="shared" si="1"/>
        <v>21.060000000000002</v>
      </c>
      <c r="F36" s="18">
        <v>2.9</v>
      </c>
      <c r="G36" s="18" t="s">
        <v>80</v>
      </c>
      <c r="H36" s="18" t="s">
        <v>170</v>
      </c>
      <c r="I36" s="18" t="s">
        <v>171</v>
      </c>
      <c r="J36" s="19"/>
    </row>
    <row r="37" spans="1:10" x14ac:dyDescent="0.25">
      <c r="A37" s="21" t="s">
        <v>241</v>
      </c>
      <c r="B37" s="22" t="s">
        <v>242</v>
      </c>
      <c r="C37" s="21">
        <v>3.9</v>
      </c>
      <c r="D37" s="21">
        <v>5.9</v>
      </c>
      <c r="E37" s="23">
        <f t="shared" si="1"/>
        <v>23.01</v>
      </c>
      <c r="F37" s="18">
        <v>2.9</v>
      </c>
      <c r="G37" s="18" t="s">
        <v>80</v>
      </c>
      <c r="H37" s="18" t="s">
        <v>170</v>
      </c>
      <c r="I37" s="18" t="s">
        <v>171</v>
      </c>
      <c r="J37" s="19"/>
    </row>
    <row r="38" spans="1:10" x14ac:dyDescent="0.25">
      <c r="A38" s="21" t="s">
        <v>243</v>
      </c>
      <c r="B38" s="22" t="s">
        <v>244</v>
      </c>
      <c r="C38" s="21">
        <v>2.85</v>
      </c>
      <c r="D38" s="21">
        <v>45</v>
      </c>
      <c r="E38" s="23">
        <f t="shared" si="1"/>
        <v>128.25</v>
      </c>
      <c r="F38" s="18">
        <v>3.3</v>
      </c>
      <c r="G38" s="18" t="s">
        <v>80</v>
      </c>
      <c r="H38" s="18" t="s">
        <v>245</v>
      </c>
      <c r="I38" s="18" t="s">
        <v>245</v>
      </c>
      <c r="J38" s="19" t="s">
        <v>246</v>
      </c>
    </row>
    <row r="39" spans="1:10" x14ac:dyDescent="0.25">
      <c r="A39" s="21"/>
      <c r="B39" s="22" t="s">
        <v>247</v>
      </c>
      <c r="C39" s="21">
        <v>2.35</v>
      </c>
      <c r="D39" s="21">
        <v>31.5</v>
      </c>
      <c r="E39" s="23">
        <f t="shared" si="1"/>
        <v>74.025000000000006</v>
      </c>
      <c r="F39" s="18">
        <v>2</v>
      </c>
      <c r="G39" s="18"/>
      <c r="H39" s="18"/>
      <c r="I39" s="18"/>
      <c r="J39" s="19" t="s">
        <v>248</v>
      </c>
    </row>
    <row r="40" spans="1:10" x14ac:dyDescent="0.25">
      <c r="A40" s="21" t="s">
        <v>249</v>
      </c>
      <c r="B40" s="22" t="s">
        <v>250</v>
      </c>
      <c r="C40" s="21">
        <v>2.8</v>
      </c>
      <c r="D40" s="21">
        <v>5.8</v>
      </c>
      <c r="E40" s="23">
        <f>SUM(C40*D40)</f>
        <v>16.239999999999998</v>
      </c>
      <c r="F40" s="18">
        <v>3.25</v>
      </c>
      <c r="G40" s="18" t="s">
        <v>251</v>
      </c>
      <c r="H40" s="18" t="s">
        <v>170</v>
      </c>
      <c r="I40" s="18" t="s">
        <v>252</v>
      </c>
      <c r="J40" s="19" t="s">
        <v>191</v>
      </c>
    </row>
    <row r="41" spans="1:10" x14ac:dyDescent="0.25">
      <c r="A41" s="21" t="s">
        <v>253</v>
      </c>
      <c r="B41" s="22" t="s">
        <v>254</v>
      </c>
      <c r="C41" s="21">
        <v>1</v>
      </c>
      <c r="D41" s="21">
        <v>1.9</v>
      </c>
      <c r="E41" s="23">
        <f>SUM(C41*D41)</f>
        <v>1.9</v>
      </c>
      <c r="F41" s="18">
        <v>3.25</v>
      </c>
      <c r="G41" s="18" t="s">
        <v>251</v>
      </c>
      <c r="H41" s="18" t="s">
        <v>170</v>
      </c>
      <c r="I41" s="21" t="s">
        <v>252</v>
      </c>
      <c r="J41" s="19" t="s">
        <v>191</v>
      </c>
    </row>
    <row r="42" spans="1:10" x14ac:dyDescent="0.25">
      <c r="A42" s="21"/>
      <c r="B42" s="22"/>
      <c r="C42" s="21"/>
      <c r="D42" s="21"/>
      <c r="E42" s="23"/>
      <c r="F42" s="18"/>
      <c r="G42" s="18"/>
      <c r="H42" s="18"/>
      <c r="I42" s="21"/>
      <c r="J42" s="19"/>
    </row>
    <row r="43" spans="1:10" x14ac:dyDescent="0.25">
      <c r="A43" s="18"/>
      <c r="B43" s="19"/>
      <c r="C43" s="18"/>
      <c r="D43" s="18"/>
      <c r="E43" s="20"/>
      <c r="F43" s="18"/>
      <c r="G43" s="18"/>
      <c r="H43" s="18"/>
      <c r="I43" s="18"/>
      <c r="J43" s="19"/>
    </row>
    <row r="44" spans="1:10" x14ac:dyDescent="0.25">
      <c r="A44" s="18"/>
      <c r="B44" s="16" t="s">
        <v>255</v>
      </c>
      <c r="C44" s="15" t="s">
        <v>161</v>
      </c>
      <c r="D44" s="15" t="s">
        <v>164</v>
      </c>
      <c r="E44" s="15" t="s">
        <v>163</v>
      </c>
      <c r="F44" s="15"/>
      <c r="G44" s="15" t="s">
        <v>256</v>
      </c>
      <c r="H44" s="18"/>
      <c r="I44" s="18"/>
      <c r="J44" s="19"/>
    </row>
    <row r="45" spans="1:10" x14ac:dyDescent="0.25">
      <c r="A45" s="18"/>
      <c r="B45" s="19"/>
      <c r="C45" s="18"/>
      <c r="D45" s="18"/>
      <c r="E45" s="18"/>
      <c r="F45" s="18"/>
      <c r="G45" s="18"/>
      <c r="H45" s="18"/>
      <c r="I45" s="18"/>
      <c r="J45" s="19"/>
    </row>
    <row r="46" spans="1:10" x14ac:dyDescent="0.25">
      <c r="A46" s="18" t="s">
        <v>169</v>
      </c>
      <c r="B46" s="19" t="s">
        <v>257</v>
      </c>
      <c r="C46" s="18">
        <v>3.9</v>
      </c>
      <c r="D46" s="18">
        <v>2.4</v>
      </c>
      <c r="E46" s="20">
        <f t="shared" ref="E46:E55" si="2">SUM(C46*D46)</f>
        <v>9.36</v>
      </c>
      <c r="F46" s="18"/>
      <c r="G46" s="18">
        <f>SUM(E46*2)</f>
        <v>18.72</v>
      </c>
      <c r="H46" s="18"/>
      <c r="I46" s="18"/>
      <c r="J46" s="19" t="s">
        <v>258</v>
      </c>
    </row>
    <row r="47" spans="1:10" x14ac:dyDescent="0.25">
      <c r="A47" s="18"/>
      <c r="B47" s="19" t="s">
        <v>259</v>
      </c>
      <c r="C47" s="18">
        <v>1.65</v>
      </c>
      <c r="D47" s="18">
        <v>5.7</v>
      </c>
      <c r="E47" s="20">
        <f t="shared" si="2"/>
        <v>9.4049999999999994</v>
      </c>
      <c r="F47" s="18"/>
      <c r="G47" s="18"/>
      <c r="H47" s="18"/>
      <c r="I47" s="18"/>
      <c r="J47" s="19" t="s">
        <v>260</v>
      </c>
    </row>
    <row r="48" spans="1:10" x14ac:dyDescent="0.25">
      <c r="A48" s="18"/>
      <c r="B48" s="19" t="s">
        <v>261</v>
      </c>
      <c r="C48" s="18">
        <v>7.35</v>
      </c>
      <c r="D48" s="18">
        <v>1.25</v>
      </c>
      <c r="E48" s="20">
        <f t="shared" si="2"/>
        <v>9.1875</v>
      </c>
      <c r="F48" s="18"/>
      <c r="G48" s="18"/>
      <c r="H48" s="18"/>
      <c r="I48" s="18"/>
      <c r="J48" s="19" t="s">
        <v>262</v>
      </c>
    </row>
    <row r="49" spans="1:10" x14ac:dyDescent="0.25">
      <c r="A49" s="18" t="s">
        <v>175</v>
      </c>
      <c r="B49" s="19" t="s">
        <v>193</v>
      </c>
      <c r="C49" s="18">
        <v>2.2000000000000002</v>
      </c>
      <c r="D49" s="18">
        <v>0.5</v>
      </c>
      <c r="E49" s="20">
        <f t="shared" si="2"/>
        <v>1.1000000000000001</v>
      </c>
      <c r="F49" s="18"/>
      <c r="G49" s="18">
        <f>SUM(E49*2)</f>
        <v>2.2000000000000002</v>
      </c>
      <c r="H49" s="18"/>
      <c r="I49" s="18"/>
      <c r="J49" s="19" t="s">
        <v>258</v>
      </c>
    </row>
    <row r="50" spans="1:10" x14ac:dyDescent="0.25">
      <c r="A50" s="18" t="s">
        <v>179</v>
      </c>
      <c r="B50" s="19" t="s">
        <v>196</v>
      </c>
      <c r="C50" s="18">
        <v>2.2000000000000002</v>
      </c>
      <c r="D50" s="18">
        <v>0.5</v>
      </c>
      <c r="E50" s="20">
        <f t="shared" si="2"/>
        <v>1.1000000000000001</v>
      </c>
      <c r="F50" s="18"/>
      <c r="G50" s="18">
        <f t="shared" ref="G50:G51" si="3">SUM(E50*2)</f>
        <v>2.2000000000000002</v>
      </c>
      <c r="H50" s="18"/>
      <c r="I50" s="18"/>
      <c r="J50" s="19" t="s">
        <v>258</v>
      </c>
    </row>
    <row r="51" spans="1:10" x14ac:dyDescent="0.25">
      <c r="A51" s="18" t="s">
        <v>181</v>
      </c>
      <c r="B51" s="19" t="s">
        <v>263</v>
      </c>
      <c r="C51" s="18">
        <v>3.9</v>
      </c>
      <c r="D51" s="18">
        <v>2.85</v>
      </c>
      <c r="E51" s="20">
        <f t="shared" si="2"/>
        <v>11.115</v>
      </c>
      <c r="F51" s="18"/>
      <c r="G51" s="18">
        <f t="shared" si="3"/>
        <v>22.23</v>
      </c>
      <c r="H51" s="18"/>
      <c r="I51" s="18"/>
      <c r="J51" s="19" t="s">
        <v>258</v>
      </c>
    </row>
    <row r="52" spans="1:10" x14ac:dyDescent="0.25">
      <c r="A52" s="18" t="s">
        <v>186</v>
      </c>
      <c r="B52" s="19" t="s">
        <v>264</v>
      </c>
      <c r="C52" s="18">
        <v>0.8</v>
      </c>
      <c r="D52" s="18">
        <v>1</v>
      </c>
      <c r="E52" s="20">
        <f t="shared" si="2"/>
        <v>0.8</v>
      </c>
      <c r="F52" s="18"/>
      <c r="G52" s="18"/>
      <c r="H52" s="18"/>
      <c r="I52" s="18"/>
      <c r="J52" s="19" t="s">
        <v>265</v>
      </c>
    </row>
    <row r="53" spans="1:10" x14ac:dyDescent="0.25">
      <c r="A53" s="18"/>
      <c r="B53" s="19" t="s">
        <v>266</v>
      </c>
      <c r="C53" s="18">
        <v>0.75</v>
      </c>
      <c r="D53" s="18">
        <v>1</v>
      </c>
      <c r="E53" s="20">
        <f t="shared" si="2"/>
        <v>0.75</v>
      </c>
      <c r="F53" s="18"/>
      <c r="G53" s="18">
        <f>SUM(E53*2)</f>
        <v>1.5</v>
      </c>
      <c r="H53" s="18"/>
      <c r="I53" s="18"/>
      <c r="J53" s="19" t="s">
        <v>258</v>
      </c>
    </row>
    <row r="54" spans="1:10" x14ac:dyDescent="0.25">
      <c r="A54" s="18" t="s">
        <v>189</v>
      </c>
      <c r="B54" s="19" t="s">
        <v>231</v>
      </c>
      <c r="C54" s="18">
        <v>1.1000000000000001</v>
      </c>
      <c r="D54" s="18">
        <v>45</v>
      </c>
      <c r="E54" s="20">
        <f t="shared" si="2"/>
        <v>49.500000000000007</v>
      </c>
      <c r="F54" s="18"/>
      <c r="G54" s="18">
        <f>SUM(E54*2)</f>
        <v>99.000000000000014</v>
      </c>
      <c r="H54" s="18"/>
      <c r="I54" s="18"/>
      <c r="J54" s="19" t="s">
        <v>267</v>
      </c>
    </row>
    <row r="55" spans="1:10" x14ac:dyDescent="0.25">
      <c r="A55" s="18"/>
      <c r="B55" s="19" t="s">
        <v>268</v>
      </c>
      <c r="C55" s="18">
        <v>1.75</v>
      </c>
      <c r="D55" s="18">
        <v>5.25</v>
      </c>
      <c r="E55" s="20">
        <f t="shared" si="2"/>
        <v>9.1875</v>
      </c>
      <c r="F55" s="18"/>
      <c r="G55" s="18"/>
      <c r="H55" s="18"/>
      <c r="I55" s="18"/>
      <c r="J55" s="19" t="s">
        <v>269</v>
      </c>
    </row>
    <row r="56" spans="1:10" x14ac:dyDescent="0.25">
      <c r="A56" s="18" t="s">
        <v>192</v>
      </c>
      <c r="B56" s="19" t="s">
        <v>270</v>
      </c>
      <c r="C56" s="18"/>
      <c r="D56" s="18"/>
      <c r="E56" s="20"/>
      <c r="F56" s="18"/>
      <c r="G56" s="18"/>
      <c r="H56" s="18"/>
      <c r="I56" s="18"/>
      <c r="J56" s="19"/>
    </row>
    <row r="57" spans="1:10" x14ac:dyDescent="0.25">
      <c r="A57" s="18"/>
      <c r="B57" s="19" t="s">
        <v>271</v>
      </c>
      <c r="C57" s="18">
        <v>1.9</v>
      </c>
      <c r="D57" s="18">
        <v>2</v>
      </c>
      <c r="E57" s="20">
        <f t="shared" ref="E57:E62" si="4">SUM(C57*D57)</f>
        <v>3.8</v>
      </c>
      <c r="F57" s="18"/>
      <c r="G57" s="18">
        <f t="shared" ref="G57:G59" si="5">SUM(E57*2)</f>
        <v>7.6</v>
      </c>
      <c r="H57" s="18"/>
      <c r="I57" s="18"/>
      <c r="J57" s="19" t="s">
        <v>258</v>
      </c>
    </row>
    <row r="58" spans="1:10" x14ac:dyDescent="0.25">
      <c r="A58" s="18"/>
      <c r="B58" s="19" t="s">
        <v>272</v>
      </c>
      <c r="C58" s="18">
        <v>4</v>
      </c>
      <c r="D58" s="18">
        <v>3</v>
      </c>
      <c r="E58" s="20">
        <f t="shared" si="4"/>
        <v>12</v>
      </c>
      <c r="F58" s="18"/>
      <c r="G58" s="18">
        <f t="shared" si="5"/>
        <v>24</v>
      </c>
      <c r="H58" s="18"/>
      <c r="I58" s="18"/>
      <c r="J58" s="19" t="s">
        <v>258</v>
      </c>
    </row>
    <row r="59" spans="1:10" x14ac:dyDescent="0.25">
      <c r="A59" s="18" t="s">
        <v>195</v>
      </c>
      <c r="B59" s="19" t="s">
        <v>273</v>
      </c>
      <c r="C59" s="18">
        <v>45</v>
      </c>
      <c r="D59" s="18">
        <v>0.9</v>
      </c>
      <c r="E59" s="20">
        <f t="shared" si="4"/>
        <v>40.5</v>
      </c>
      <c r="F59" s="18"/>
      <c r="G59" s="18">
        <f t="shared" si="5"/>
        <v>81</v>
      </c>
      <c r="H59" s="18"/>
      <c r="I59" s="18"/>
      <c r="J59" s="19" t="s">
        <v>274</v>
      </c>
    </row>
    <row r="60" spans="1:10" x14ac:dyDescent="0.25">
      <c r="A60" s="18" t="s">
        <v>197</v>
      </c>
      <c r="B60" s="19" t="s">
        <v>275</v>
      </c>
      <c r="C60" s="18">
        <v>8</v>
      </c>
      <c r="D60" s="18">
        <v>3</v>
      </c>
      <c r="E60" s="20">
        <f t="shared" si="4"/>
        <v>24</v>
      </c>
      <c r="F60" s="18"/>
      <c r="G60" s="18"/>
      <c r="H60" s="18"/>
      <c r="I60" s="18"/>
      <c r="J60" s="19" t="s">
        <v>276</v>
      </c>
    </row>
    <row r="61" spans="1:10" x14ac:dyDescent="0.25">
      <c r="A61" s="18"/>
      <c r="B61" s="19" t="s">
        <v>277</v>
      </c>
      <c r="C61" s="18">
        <v>0.75</v>
      </c>
      <c r="D61" s="18">
        <v>1</v>
      </c>
      <c r="E61" s="20">
        <f t="shared" si="4"/>
        <v>0.75</v>
      </c>
      <c r="F61" s="18"/>
      <c r="G61" s="18">
        <f>SUM(E61*2)</f>
        <v>1.5</v>
      </c>
      <c r="H61" s="18"/>
      <c r="I61" s="18"/>
      <c r="J61" s="19"/>
    </row>
    <row r="62" spans="1:10" ht="45" x14ac:dyDescent="0.25">
      <c r="A62" s="18" t="s">
        <v>203</v>
      </c>
      <c r="B62" s="19" t="s">
        <v>278</v>
      </c>
      <c r="C62" s="18">
        <v>1.1000000000000001</v>
      </c>
      <c r="D62" s="18">
        <v>1.1000000000000001</v>
      </c>
      <c r="E62" s="20">
        <f t="shared" si="4"/>
        <v>1.2100000000000002</v>
      </c>
      <c r="F62" s="18"/>
      <c r="G62" s="18">
        <f>SUM(E62*4)</f>
        <v>4.8400000000000007</v>
      </c>
      <c r="H62" s="18"/>
      <c r="I62" s="18"/>
      <c r="J62" s="19"/>
    </row>
    <row r="63" spans="1:10" x14ac:dyDescent="0.25">
      <c r="A63" s="18"/>
      <c r="B63" s="19"/>
      <c r="C63" s="18"/>
      <c r="D63" s="18"/>
      <c r="E63" s="18"/>
      <c r="F63" s="18"/>
      <c r="G63" s="18"/>
      <c r="H63" s="18"/>
      <c r="I63" s="18"/>
      <c r="J63" s="19"/>
    </row>
    <row r="64" spans="1:10" x14ac:dyDescent="0.25">
      <c r="A64" s="18"/>
      <c r="B64" s="24" t="s">
        <v>279</v>
      </c>
      <c r="C64" s="15" t="s">
        <v>280</v>
      </c>
      <c r="D64" s="15" t="s">
        <v>281</v>
      </c>
      <c r="E64" s="15" t="s">
        <v>282</v>
      </c>
      <c r="F64" s="18"/>
      <c r="G64" s="18"/>
      <c r="H64" s="18"/>
      <c r="I64" s="18"/>
      <c r="J64" s="19"/>
    </row>
    <row r="65" spans="1:10" x14ac:dyDescent="0.25">
      <c r="A65" s="18" t="s">
        <v>169</v>
      </c>
      <c r="B65" s="22" t="s">
        <v>283</v>
      </c>
      <c r="C65" s="21">
        <v>3.6</v>
      </c>
      <c r="D65" s="21">
        <v>12</v>
      </c>
      <c r="E65" s="21">
        <f>SUM(C65*D65)</f>
        <v>43.2</v>
      </c>
      <c r="F65" s="18"/>
      <c r="G65" s="18"/>
      <c r="H65" s="18"/>
      <c r="I65" s="18"/>
      <c r="J65" s="19" t="s">
        <v>284</v>
      </c>
    </row>
    <row r="66" spans="1:10" x14ac:dyDescent="0.25">
      <c r="A66" s="18"/>
      <c r="B66" s="22" t="s">
        <v>283</v>
      </c>
      <c r="C66" s="21">
        <v>7.1</v>
      </c>
      <c r="D66" s="21">
        <v>10.8</v>
      </c>
      <c r="E66" s="21">
        <f>SUM(C66*D66)</f>
        <v>76.680000000000007</v>
      </c>
      <c r="F66" s="18"/>
      <c r="G66" s="18"/>
      <c r="H66" s="18"/>
      <c r="I66" s="18"/>
      <c r="J66" s="19" t="s">
        <v>285</v>
      </c>
    </row>
    <row r="67" spans="1:10" x14ac:dyDescent="0.25">
      <c r="A67" s="18"/>
      <c r="B67" s="22" t="s">
        <v>283</v>
      </c>
      <c r="C67" s="21">
        <v>1.8</v>
      </c>
      <c r="D67" s="21">
        <v>6.2</v>
      </c>
      <c r="E67" s="21">
        <f>SUM(C67*D67)</f>
        <v>11.16</v>
      </c>
      <c r="F67" s="18"/>
      <c r="G67" s="18"/>
      <c r="H67" s="18"/>
      <c r="I67" s="18"/>
      <c r="J67" s="19" t="s">
        <v>286</v>
      </c>
    </row>
    <row r="68" spans="1:10" x14ac:dyDescent="0.25">
      <c r="A68" s="18"/>
      <c r="B68" s="22" t="s">
        <v>283</v>
      </c>
      <c r="C68" s="21">
        <v>3.5</v>
      </c>
      <c r="D68" s="21">
        <v>4.5999999999999996</v>
      </c>
      <c r="E68" s="21">
        <f>SUM(C68*D68)</f>
        <v>16.099999999999998</v>
      </c>
      <c r="F68" s="18"/>
      <c r="G68" s="18"/>
      <c r="H68" s="18"/>
      <c r="I68" s="18"/>
      <c r="J68" s="19" t="s">
        <v>287</v>
      </c>
    </row>
    <row r="69" spans="1:10" x14ac:dyDescent="0.25">
      <c r="A69" s="18" t="s">
        <v>175</v>
      </c>
      <c r="B69" s="22" t="s">
        <v>288</v>
      </c>
      <c r="C69" s="21">
        <v>3.6</v>
      </c>
      <c r="D69" s="21">
        <v>12</v>
      </c>
      <c r="E69" s="21">
        <f>SUM(C69*D69)</f>
        <v>43.2</v>
      </c>
      <c r="F69" s="18"/>
      <c r="G69" s="18"/>
      <c r="H69" s="18"/>
      <c r="I69" s="18"/>
      <c r="J69" s="19" t="s">
        <v>284</v>
      </c>
    </row>
    <row r="70" spans="1:10" x14ac:dyDescent="0.25">
      <c r="A70" s="18"/>
      <c r="B70" s="19"/>
      <c r="C70" s="18"/>
      <c r="D70" s="18"/>
      <c r="E70" s="18"/>
      <c r="F70" s="18"/>
      <c r="G70" s="18"/>
      <c r="H70" s="18"/>
      <c r="I70" s="18"/>
      <c r="J70" s="19"/>
    </row>
    <row r="71" spans="1:10" x14ac:dyDescent="0.25">
      <c r="A71" s="18"/>
      <c r="B71" s="19"/>
      <c r="C71" s="18"/>
      <c r="D71" s="18"/>
      <c r="E71" s="18"/>
      <c r="F71" s="18"/>
      <c r="G71" s="18"/>
      <c r="H71" s="18"/>
      <c r="I71" s="18"/>
      <c r="J71" s="19"/>
    </row>
    <row r="72" spans="1:10" x14ac:dyDescent="0.25">
      <c r="A72" s="18"/>
      <c r="B72" s="19"/>
      <c r="C72" s="18"/>
      <c r="D72" s="18"/>
      <c r="E72" s="18"/>
      <c r="F72" s="18"/>
      <c r="G72" s="18"/>
      <c r="H72" s="18"/>
      <c r="I72" s="18"/>
      <c r="J72" s="19"/>
    </row>
    <row r="73" spans="1:10" x14ac:dyDescent="0.25">
      <c r="A73" s="18"/>
      <c r="B73" s="19"/>
      <c r="C73" s="18"/>
      <c r="D73" s="18"/>
      <c r="E73" s="18"/>
      <c r="F73" s="18"/>
      <c r="G73" s="18"/>
      <c r="H73" s="18"/>
      <c r="I73" s="18"/>
      <c r="J73" s="19"/>
    </row>
    <row r="74" spans="1:10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9"/>
    </row>
    <row r="75" spans="1:10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9"/>
    </row>
    <row r="76" spans="1:10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9"/>
    </row>
    <row r="77" spans="1:1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9"/>
    </row>
    <row r="78" spans="1:10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9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9"/>
    </row>
  </sheetData>
  <sheetProtection algorithmName="SHA-512" hashValue="wxTykAM0uWawN2rTyp5Dx7saYDeGZ4USMue7/KU25EAQ/NnO5sKxB+I0HpgP+bEEd3FLJ7Hi2af1Js3RgLIpqg==" saltValue="4ruNC3ql/YmPs02xahsv5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"/>
  <sheetViews>
    <sheetView topLeftCell="A30" zoomScaleNormal="100" workbookViewId="0">
      <selection activeCell="B44" sqref="B44"/>
    </sheetView>
  </sheetViews>
  <sheetFormatPr defaultColWidth="9.140625" defaultRowHeight="15" x14ac:dyDescent="0.25"/>
  <cols>
    <col min="1" max="1" width="9.140625" style="11"/>
    <col min="2" max="2" width="33.7109375" style="11" customWidth="1"/>
    <col min="3" max="6" width="15.7109375" style="11" customWidth="1"/>
    <col min="7" max="7" width="14.140625" style="11" customWidth="1"/>
    <col min="8" max="8" width="16.42578125" style="11" customWidth="1"/>
    <col min="9" max="9" width="17" style="11" customWidth="1"/>
    <col min="10" max="10" width="47.42578125" style="11" customWidth="1"/>
    <col min="11" max="16384" width="9.140625" style="11"/>
  </cols>
  <sheetData>
    <row r="1" spans="1:10" ht="18.75" x14ac:dyDescent="0.3">
      <c r="A1" s="10" t="s">
        <v>289</v>
      </c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5" t="s">
        <v>159</v>
      </c>
      <c r="B3" s="15" t="s">
        <v>160</v>
      </c>
      <c r="C3" s="15" t="s">
        <v>161</v>
      </c>
      <c r="D3" s="15" t="s">
        <v>162</v>
      </c>
      <c r="E3" s="15" t="s">
        <v>163</v>
      </c>
      <c r="F3" s="15" t="s">
        <v>164</v>
      </c>
      <c r="G3" s="15" t="s">
        <v>165</v>
      </c>
      <c r="H3" s="15" t="s">
        <v>166</v>
      </c>
      <c r="I3" s="15" t="s">
        <v>167</v>
      </c>
      <c r="J3" s="15" t="s">
        <v>290</v>
      </c>
    </row>
    <row r="4" spans="1:10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5">
      <c r="A5" s="18" t="s">
        <v>169</v>
      </c>
      <c r="B5" s="18" t="s">
        <v>139</v>
      </c>
      <c r="C5" s="18">
        <v>1.8</v>
      </c>
      <c r="D5" s="18">
        <v>2.35</v>
      </c>
      <c r="E5" s="20">
        <f>SUM(C5*D5)</f>
        <v>4.2300000000000004</v>
      </c>
      <c r="F5" s="18">
        <v>2.75</v>
      </c>
      <c r="G5" s="18" t="s">
        <v>174</v>
      </c>
      <c r="H5" s="18" t="s">
        <v>170</v>
      </c>
      <c r="I5" s="18" t="s">
        <v>291</v>
      </c>
      <c r="J5" s="18"/>
    </row>
    <row r="6" spans="1:10" x14ac:dyDescent="0.25">
      <c r="A6" s="18" t="s">
        <v>292</v>
      </c>
      <c r="B6" s="18" t="s">
        <v>293</v>
      </c>
      <c r="C6" s="18">
        <v>1.45</v>
      </c>
      <c r="D6" s="18">
        <f>SUM(1.7+2)/2</f>
        <v>1.85</v>
      </c>
      <c r="E6" s="20">
        <f>SUM(C6*D6)</f>
        <v>2.6825000000000001</v>
      </c>
      <c r="F6" s="18"/>
      <c r="G6" s="18" t="s">
        <v>294</v>
      </c>
      <c r="H6" s="18" t="s">
        <v>170</v>
      </c>
      <c r="I6" s="18" t="s">
        <v>232</v>
      </c>
      <c r="J6" s="18" t="s">
        <v>295</v>
      </c>
    </row>
    <row r="7" spans="1:10" x14ac:dyDescent="0.25">
      <c r="A7" s="18"/>
      <c r="B7" s="18"/>
      <c r="C7" s="18">
        <v>1.9</v>
      </c>
      <c r="D7" s="18">
        <f>SUM(11.5+9.65)/2</f>
        <v>10.574999999999999</v>
      </c>
      <c r="E7" s="20">
        <f>SUM(C7*D7)</f>
        <v>20.092499999999998</v>
      </c>
      <c r="F7" s="18"/>
      <c r="G7" s="18" t="s">
        <v>294</v>
      </c>
      <c r="H7" s="18" t="s">
        <v>170</v>
      </c>
      <c r="I7" s="18" t="s">
        <v>232</v>
      </c>
      <c r="J7" s="18"/>
    </row>
    <row r="8" spans="1:10" x14ac:dyDescent="0.25">
      <c r="A8" s="18"/>
      <c r="B8" s="18"/>
      <c r="C8" s="18">
        <v>9.1</v>
      </c>
      <c r="D8" s="18">
        <v>9.1</v>
      </c>
      <c r="E8" s="20">
        <f>SUM(C8*D8)/2</f>
        <v>41.404999999999994</v>
      </c>
      <c r="F8" s="18"/>
      <c r="G8" s="18" t="s">
        <v>294</v>
      </c>
      <c r="H8" s="18" t="s">
        <v>170</v>
      </c>
      <c r="I8" s="18" t="s">
        <v>232</v>
      </c>
      <c r="J8" s="18" t="s">
        <v>296</v>
      </c>
    </row>
    <row r="9" spans="1:10" x14ac:dyDescent="0.25">
      <c r="A9" s="18"/>
      <c r="B9" s="18"/>
      <c r="C9" s="18">
        <v>2.9</v>
      </c>
      <c r="D9" s="18">
        <v>2.9</v>
      </c>
      <c r="E9" s="20">
        <f>SUM(C9*D9)/2</f>
        <v>4.2050000000000001</v>
      </c>
      <c r="F9" s="18"/>
      <c r="G9" s="18" t="s">
        <v>294</v>
      </c>
      <c r="H9" s="18" t="s">
        <v>170</v>
      </c>
      <c r="I9" s="18" t="s">
        <v>232</v>
      </c>
      <c r="J9" s="18" t="s">
        <v>296</v>
      </c>
    </row>
    <row r="10" spans="1:10" x14ac:dyDescent="0.25">
      <c r="A10" s="18"/>
      <c r="B10" s="18"/>
      <c r="C10" s="18">
        <v>2.1</v>
      </c>
      <c r="D10" s="18">
        <v>2.1</v>
      </c>
      <c r="E10" s="20">
        <f>SUM(2.1*2.2)/2</f>
        <v>2.3100000000000005</v>
      </c>
      <c r="F10" s="18"/>
      <c r="G10" s="18" t="s">
        <v>294</v>
      </c>
      <c r="H10" s="18" t="s">
        <v>170</v>
      </c>
      <c r="I10" s="18" t="s">
        <v>232</v>
      </c>
      <c r="J10" s="18" t="s">
        <v>296</v>
      </c>
    </row>
    <row r="11" spans="1:10" x14ac:dyDescent="0.25">
      <c r="A11" s="18"/>
      <c r="B11" s="18"/>
      <c r="C11" s="18">
        <v>1.8</v>
      </c>
      <c r="D11" s="18">
        <f>SUM(28+26.1)/2</f>
        <v>27.05</v>
      </c>
      <c r="E11" s="20">
        <f t="shared" ref="E11:E34" si="0">SUM(C11*D11)</f>
        <v>48.690000000000005</v>
      </c>
      <c r="F11" s="18"/>
      <c r="G11" s="18" t="s">
        <v>294</v>
      </c>
      <c r="H11" s="18" t="s">
        <v>170</v>
      </c>
      <c r="I11" s="18" t="s">
        <v>232</v>
      </c>
      <c r="J11" s="18"/>
    </row>
    <row r="12" spans="1:10" x14ac:dyDescent="0.25">
      <c r="A12" s="18" t="s">
        <v>179</v>
      </c>
      <c r="B12" s="18" t="s">
        <v>297</v>
      </c>
      <c r="C12" s="18">
        <v>2.7</v>
      </c>
      <c r="D12" s="18">
        <f>SUM(4.5+2.1)/2</f>
        <v>3.3</v>
      </c>
      <c r="E12" s="20">
        <f t="shared" si="0"/>
        <v>8.91</v>
      </c>
      <c r="F12" s="18"/>
      <c r="G12" s="18" t="s">
        <v>183</v>
      </c>
      <c r="H12" s="18" t="s">
        <v>184</v>
      </c>
      <c r="I12" s="18" t="s">
        <v>232</v>
      </c>
      <c r="J12" s="18" t="s">
        <v>298</v>
      </c>
    </row>
    <row r="13" spans="1:10" x14ac:dyDescent="0.25">
      <c r="A13" s="18" t="s">
        <v>181</v>
      </c>
      <c r="B13" s="18" t="s">
        <v>299</v>
      </c>
      <c r="C13" s="18">
        <v>2.2000000000000002</v>
      </c>
      <c r="D13" s="18">
        <v>3.9</v>
      </c>
      <c r="E13" s="20">
        <f t="shared" si="0"/>
        <v>8.58</v>
      </c>
      <c r="F13" s="18"/>
      <c r="G13" s="18" t="s">
        <v>183</v>
      </c>
      <c r="H13" s="18" t="s">
        <v>184</v>
      </c>
      <c r="I13" s="18" t="s">
        <v>232</v>
      </c>
      <c r="J13" s="18" t="s">
        <v>300</v>
      </c>
    </row>
    <row r="14" spans="1:10" x14ac:dyDescent="0.25">
      <c r="A14" s="18"/>
      <c r="B14" s="18"/>
      <c r="C14" s="18">
        <v>1.85</v>
      </c>
      <c r="D14" s="18">
        <v>2.4</v>
      </c>
      <c r="E14" s="20">
        <f t="shared" si="0"/>
        <v>4.4400000000000004</v>
      </c>
      <c r="F14" s="18"/>
      <c r="G14" s="18" t="s">
        <v>183</v>
      </c>
      <c r="H14" s="18" t="s">
        <v>184</v>
      </c>
      <c r="I14" s="18" t="s">
        <v>232</v>
      </c>
      <c r="J14" s="18" t="s">
        <v>301</v>
      </c>
    </row>
    <row r="15" spans="1:10" x14ac:dyDescent="0.25">
      <c r="A15" s="18" t="s">
        <v>186</v>
      </c>
      <c r="B15" s="18" t="s">
        <v>302</v>
      </c>
      <c r="C15" s="18">
        <v>1.9</v>
      </c>
      <c r="D15" s="18">
        <v>2.2000000000000002</v>
      </c>
      <c r="E15" s="20">
        <f t="shared" si="0"/>
        <v>4.18</v>
      </c>
      <c r="F15" s="18"/>
      <c r="G15" s="18" t="s">
        <v>183</v>
      </c>
      <c r="H15" s="18" t="s">
        <v>184</v>
      </c>
      <c r="I15" s="18" t="s">
        <v>232</v>
      </c>
      <c r="J15" s="18"/>
    </row>
    <row r="16" spans="1:10" x14ac:dyDescent="0.25">
      <c r="A16" s="18" t="s">
        <v>189</v>
      </c>
      <c r="B16" s="18" t="s">
        <v>190</v>
      </c>
      <c r="C16" s="18">
        <v>1.85</v>
      </c>
      <c r="D16" s="18">
        <v>4.5</v>
      </c>
      <c r="E16" s="20">
        <f t="shared" si="0"/>
        <v>8.3250000000000011</v>
      </c>
      <c r="F16" s="18"/>
      <c r="G16" s="18" t="s">
        <v>251</v>
      </c>
      <c r="H16" s="18" t="s">
        <v>170</v>
      </c>
      <c r="I16" s="18" t="s">
        <v>232</v>
      </c>
      <c r="J16" s="18" t="s">
        <v>303</v>
      </c>
    </row>
    <row r="17" spans="1:10" x14ac:dyDescent="0.25">
      <c r="A17" s="18" t="s">
        <v>192</v>
      </c>
      <c r="B17" s="18" t="s">
        <v>304</v>
      </c>
      <c r="C17" s="18">
        <v>4.5</v>
      </c>
      <c r="D17" s="18">
        <v>5</v>
      </c>
      <c r="E17" s="20">
        <f t="shared" si="0"/>
        <v>22.5</v>
      </c>
      <c r="F17" s="18"/>
      <c r="G17" s="18" t="s">
        <v>183</v>
      </c>
      <c r="H17" s="18" t="s">
        <v>170</v>
      </c>
      <c r="I17" s="18" t="s">
        <v>305</v>
      </c>
      <c r="J17" s="18" t="s">
        <v>306</v>
      </c>
    </row>
    <row r="18" spans="1:10" x14ac:dyDescent="0.25">
      <c r="A18" s="18"/>
      <c r="B18" s="18" t="s">
        <v>307</v>
      </c>
      <c r="C18" s="18">
        <v>0.3</v>
      </c>
      <c r="D18" s="18">
        <v>11.2</v>
      </c>
      <c r="E18" s="20">
        <f t="shared" si="0"/>
        <v>3.36</v>
      </c>
      <c r="F18" s="18"/>
      <c r="G18" s="18"/>
      <c r="H18" s="18"/>
      <c r="I18" s="18"/>
      <c r="J18" s="18" t="s">
        <v>232</v>
      </c>
    </row>
    <row r="19" spans="1:10" x14ac:dyDescent="0.25">
      <c r="A19" s="18"/>
      <c r="B19" s="18" t="s">
        <v>308</v>
      </c>
      <c r="C19" s="18">
        <v>4.1500000000000004</v>
      </c>
      <c r="D19" s="18">
        <v>4.5</v>
      </c>
      <c r="E19" s="20">
        <f t="shared" si="0"/>
        <v>18.675000000000001</v>
      </c>
      <c r="F19" s="18"/>
      <c r="G19" s="18" t="s">
        <v>183</v>
      </c>
      <c r="H19" s="18" t="s">
        <v>184</v>
      </c>
      <c r="I19" s="18" t="s">
        <v>305</v>
      </c>
      <c r="J19" s="18" t="s">
        <v>309</v>
      </c>
    </row>
    <row r="20" spans="1:10" x14ac:dyDescent="0.25">
      <c r="A20" s="18"/>
      <c r="B20" s="18" t="s">
        <v>310</v>
      </c>
      <c r="C20" s="18">
        <v>2.15</v>
      </c>
      <c r="D20" s="18">
        <v>5.85</v>
      </c>
      <c r="E20" s="20">
        <f t="shared" si="0"/>
        <v>12.577499999999999</v>
      </c>
      <c r="F20" s="18"/>
      <c r="G20" s="18"/>
      <c r="H20" s="18" t="s">
        <v>184</v>
      </c>
      <c r="I20" s="18"/>
      <c r="J20" s="18"/>
    </row>
    <row r="21" spans="1:10" x14ac:dyDescent="0.25">
      <c r="A21" s="18" t="s">
        <v>195</v>
      </c>
      <c r="B21" s="18" t="s">
        <v>311</v>
      </c>
      <c r="C21" s="18">
        <v>2.95</v>
      </c>
      <c r="D21" s="18">
        <v>3.35</v>
      </c>
      <c r="E21" s="20">
        <f t="shared" si="0"/>
        <v>9.8825000000000003</v>
      </c>
      <c r="F21" s="18"/>
      <c r="G21" s="18" t="s">
        <v>183</v>
      </c>
      <c r="H21" s="18" t="s">
        <v>184</v>
      </c>
      <c r="I21" s="18" t="s">
        <v>305</v>
      </c>
      <c r="J21" s="18" t="s">
        <v>312</v>
      </c>
    </row>
    <row r="22" spans="1:10" x14ac:dyDescent="0.25">
      <c r="A22" s="18" t="s">
        <v>197</v>
      </c>
      <c r="B22" s="18" t="s">
        <v>313</v>
      </c>
      <c r="C22" s="18">
        <v>3.75</v>
      </c>
      <c r="D22" s="18">
        <v>6.5</v>
      </c>
      <c r="E22" s="20">
        <f t="shared" si="0"/>
        <v>24.375</v>
      </c>
      <c r="F22" s="18"/>
      <c r="G22" s="18" t="s">
        <v>183</v>
      </c>
      <c r="H22" s="18" t="s">
        <v>170</v>
      </c>
      <c r="I22" s="18" t="s">
        <v>305</v>
      </c>
      <c r="J22" s="18" t="s">
        <v>306</v>
      </c>
    </row>
    <row r="23" spans="1:10" x14ac:dyDescent="0.25">
      <c r="A23" s="18"/>
      <c r="B23" s="18" t="s">
        <v>307</v>
      </c>
      <c r="C23" s="18">
        <v>0.3</v>
      </c>
      <c r="D23" s="18">
        <v>11.5</v>
      </c>
      <c r="E23" s="20">
        <f t="shared" si="0"/>
        <v>3.4499999999999997</v>
      </c>
      <c r="F23" s="18"/>
      <c r="G23" s="18"/>
      <c r="H23" s="18"/>
      <c r="I23" s="18"/>
      <c r="J23" s="18" t="s">
        <v>232</v>
      </c>
    </row>
    <row r="24" spans="1:10" x14ac:dyDescent="0.25">
      <c r="A24" s="18"/>
      <c r="B24" s="18" t="s">
        <v>314</v>
      </c>
      <c r="C24" s="18">
        <v>3.4</v>
      </c>
      <c r="D24" s="18">
        <v>6.5</v>
      </c>
      <c r="E24" s="20">
        <f t="shared" si="0"/>
        <v>22.099999999999998</v>
      </c>
      <c r="F24" s="18"/>
      <c r="G24" s="18"/>
      <c r="H24" s="18" t="s">
        <v>184</v>
      </c>
      <c r="I24" s="18"/>
      <c r="J24" s="18"/>
    </row>
    <row r="25" spans="1:10" x14ac:dyDescent="0.25">
      <c r="A25" s="18"/>
      <c r="B25" s="18" t="s">
        <v>310</v>
      </c>
      <c r="C25" s="18">
        <v>2.15</v>
      </c>
      <c r="D25" s="18">
        <v>9.9499999999999993</v>
      </c>
      <c r="E25" s="20">
        <f t="shared" si="0"/>
        <v>21.392499999999998</v>
      </c>
      <c r="F25" s="18"/>
      <c r="G25" s="18"/>
      <c r="H25" s="18"/>
      <c r="I25" s="18"/>
      <c r="J25" s="18"/>
    </row>
    <row r="26" spans="1:10" x14ac:dyDescent="0.25">
      <c r="A26" s="18" t="s">
        <v>203</v>
      </c>
      <c r="B26" s="18" t="s">
        <v>236</v>
      </c>
      <c r="C26" s="18">
        <v>6.7</v>
      </c>
      <c r="D26" s="18">
        <v>12.9</v>
      </c>
      <c r="E26" s="20">
        <f t="shared" si="0"/>
        <v>86.43</v>
      </c>
      <c r="F26" s="18"/>
      <c r="G26" s="18" t="s">
        <v>315</v>
      </c>
      <c r="H26" s="18" t="s">
        <v>170</v>
      </c>
      <c r="I26" s="18" t="s">
        <v>232</v>
      </c>
      <c r="J26" s="18" t="s">
        <v>316</v>
      </c>
    </row>
    <row r="27" spans="1:10" x14ac:dyDescent="0.25">
      <c r="A27" s="18" t="s">
        <v>207</v>
      </c>
      <c r="B27" s="18" t="s">
        <v>317</v>
      </c>
      <c r="C27" s="18">
        <v>22</v>
      </c>
      <c r="D27" s="18">
        <v>44</v>
      </c>
      <c r="E27" s="20">
        <f t="shared" si="0"/>
        <v>968</v>
      </c>
      <c r="F27" s="18"/>
      <c r="G27" s="18" t="s">
        <v>315</v>
      </c>
      <c r="H27" s="18" t="s">
        <v>318</v>
      </c>
      <c r="I27" s="18" t="s">
        <v>291</v>
      </c>
      <c r="J27" s="18" t="s">
        <v>316</v>
      </c>
    </row>
    <row r="28" spans="1:10" x14ac:dyDescent="0.25">
      <c r="A28" s="18"/>
      <c r="B28" s="18"/>
      <c r="C28" s="18">
        <v>1.3</v>
      </c>
      <c r="D28" s="18">
        <v>3</v>
      </c>
      <c r="E28" s="20">
        <f t="shared" si="0"/>
        <v>3.9000000000000004</v>
      </c>
      <c r="F28" s="18"/>
      <c r="G28" s="18" t="s">
        <v>315</v>
      </c>
      <c r="H28" s="18" t="s">
        <v>318</v>
      </c>
      <c r="I28" s="18" t="s">
        <v>291</v>
      </c>
      <c r="J28" s="18" t="s">
        <v>316</v>
      </c>
    </row>
    <row r="29" spans="1:10" x14ac:dyDescent="0.25">
      <c r="A29" s="18" t="s">
        <v>211</v>
      </c>
      <c r="B29" s="18" t="s">
        <v>319</v>
      </c>
      <c r="C29" s="18">
        <v>4.2</v>
      </c>
      <c r="D29" s="18">
        <v>4.4000000000000004</v>
      </c>
      <c r="E29" s="20">
        <f t="shared" si="0"/>
        <v>18.480000000000004</v>
      </c>
      <c r="F29" s="18"/>
      <c r="G29" s="18" t="s">
        <v>80</v>
      </c>
      <c r="H29" s="18" t="s">
        <v>170</v>
      </c>
      <c r="I29" s="18" t="s">
        <v>232</v>
      </c>
      <c r="J29" s="18" t="s">
        <v>320</v>
      </c>
    </row>
    <row r="30" spans="1:10" x14ac:dyDescent="0.25">
      <c r="A30" s="18" t="s">
        <v>214</v>
      </c>
      <c r="B30" s="18" t="s">
        <v>224</v>
      </c>
      <c r="C30" s="18">
        <v>0.5</v>
      </c>
      <c r="D30" s="18">
        <v>0.9</v>
      </c>
      <c r="E30" s="20">
        <f t="shared" si="0"/>
        <v>0.45</v>
      </c>
      <c r="F30" s="18"/>
      <c r="G30" s="18" t="s">
        <v>80</v>
      </c>
      <c r="H30" s="18" t="s">
        <v>170</v>
      </c>
      <c r="I30" s="18" t="s">
        <v>232</v>
      </c>
      <c r="J30" s="18" t="s">
        <v>321</v>
      </c>
    </row>
    <row r="31" spans="1:10" x14ac:dyDescent="0.25">
      <c r="A31" s="18"/>
      <c r="B31" s="18"/>
      <c r="C31" s="18">
        <v>0.9</v>
      </c>
      <c r="D31" s="18">
        <v>4.4000000000000004</v>
      </c>
      <c r="E31" s="20">
        <f t="shared" si="0"/>
        <v>3.9600000000000004</v>
      </c>
      <c r="F31" s="18"/>
      <c r="G31" s="18" t="s">
        <v>80</v>
      </c>
      <c r="H31" s="18" t="s">
        <v>170</v>
      </c>
      <c r="I31" s="18" t="s">
        <v>232</v>
      </c>
      <c r="J31" s="18"/>
    </row>
    <row r="32" spans="1:10" x14ac:dyDescent="0.25">
      <c r="A32" s="18"/>
      <c r="B32" s="18"/>
      <c r="C32" s="18">
        <v>2.2000000000000002</v>
      </c>
      <c r="D32" s="18">
        <f>SUM(4.4+2)/2</f>
        <v>3.2</v>
      </c>
      <c r="E32" s="20">
        <f t="shared" si="0"/>
        <v>7.0400000000000009</v>
      </c>
      <c r="F32" s="18"/>
      <c r="G32" s="18" t="s">
        <v>80</v>
      </c>
      <c r="H32" s="18" t="s">
        <v>170</v>
      </c>
      <c r="I32" s="18" t="s">
        <v>232</v>
      </c>
      <c r="J32" s="18"/>
    </row>
    <row r="33" spans="1:10" x14ac:dyDescent="0.25">
      <c r="A33" s="18" t="s">
        <v>216</v>
      </c>
      <c r="B33" s="18" t="s">
        <v>322</v>
      </c>
      <c r="C33" s="18">
        <v>1</v>
      </c>
      <c r="D33" s="18">
        <f>SUM(1.9+1)/2</f>
        <v>1.45</v>
      </c>
      <c r="E33" s="20">
        <f t="shared" si="0"/>
        <v>1.45</v>
      </c>
      <c r="F33" s="18"/>
      <c r="G33" s="18" t="s">
        <v>80</v>
      </c>
      <c r="H33" s="18" t="s">
        <v>170</v>
      </c>
      <c r="I33" s="18"/>
      <c r="J33" s="18" t="s">
        <v>191</v>
      </c>
    </row>
    <row r="34" spans="1:10" x14ac:dyDescent="0.25">
      <c r="A34" s="18" t="s">
        <v>219</v>
      </c>
      <c r="B34" s="18" t="s">
        <v>323</v>
      </c>
      <c r="C34" s="18">
        <v>1.8</v>
      </c>
      <c r="D34" s="18">
        <v>7.15</v>
      </c>
      <c r="E34" s="20">
        <f t="shared" si="0"/>
        <v>12.870000000000001</v>
      </c>
      <c r="F34" s="18"/>
      <c r="G34" s="18" t="s">
        <v>251</v>
      </c>
      <c r="H34" s="18" t="s">
        <v>170</v>
      </c>
      <c r="I34" s="18"/>
      <c r="J34" s="18" t="s">
        <v>324</v>
      </c>
    </row>
    <row r="35" spans="1:10" x14ac:dyDescent="0.25">
      <c r="A35" s="18"/>
      <c r="B35" s="18"/>
      <c r="C35" s="18">
        <v>4.9000000000000004</v>
      </c>
      <c r="D35" s="18">
        <v>5</v>
      </c>
      <c r="E35" s="20">
        <f>SUM(C35*D35)/2</f>
        <v>12.25</v>
      </c>
      <c r="F35" s="18"/>
      <c r="G35" s="18" t="s">
        <v>251</v>
      </c>
      <c r="H35" s="18" t="s">
        <v>170</v>
      </c>
      <c r="I35" s="18"/>
      <c r="J35" s="18"/>
    </row>
    <row r="36" spans="1:10" x14ac:dyDescent="0.25">
      <c r="A36" s="18"/>
      <c r="B36" s="18"/>
      <c r="C36" s="18">
        <v>0.9</v>
      </c>
      <c r="D36" s="18">
        <f>SUM(3.3+2.5)/2</f>
        <v>2.9</v>
      </c>
      <c r="E36" s="20">
        <f>SUM(C36*D36)</f>
        <v>2.61</v>
      </c>
      <c r="F36" s="18"/>
      <c r="G36" s="18" t="s">
        <v>251</v>
      </c>
      <c r="H36" s="18" t="s">
        <v>170</v>
      </c>
      <c r="I36" s="18"/>
      <c r="J36" s="18"/>
    </row>
    <row r="37" spans="1:10" x14ac:dyDescent="0.25">
      <c r="A37" s="18" t="s">
        <v>325</v>
      </c>
      <c r="B37" s="18" t="s">
        <v>326</v>
      </c>
      <c r="C37" s="18">
        <v>0.8</v>
      </c>
      <c r="D37" s="18">
        <v>1.4</v>
      </c>
      <c r="E37" s="20">
        <f>SUM(C37*D37)</f>
        <v>1.1199999999999999</v>
      </c>
      <c r="F37" s="18"/>
      <c r="G37" s="18" t="s">
        <v>251</v>
      </c>
      <c r="H37" s="18" t="s">
        <v>170</v>
      </c>
      <c r="I37" s="18"/>
      <c r="J37" s="18" t="s">
        <v>191</v>
      </c>
    </row>
    <row r="38" spans="1:10" ht="30" x14ac:dyDescent="0.25">
      <c r="A38" s="18" t="s">
        <v>225</v>
      </c>
      <c r="B38" s="18" t="s">
        <v>327</v>
      </c>
      <c r="C38" s="18">
        <v>4.4000000000000004</v>
      </c>
      <c r="D38" s="18">
        <v>42</v>
      </c>
      <c r="E38" s="20">
        <f>SUM(C38*D38)</f>
        <v>184.8</v>
      </c>
      <c r="F38" s="18"/>
      <c r="G38" s="18" t="s">
        <v>80</v>
      </c>
      <c r="H38" s="18" t="s">
        <v>328</v>
      </c>
      <c r="I38" s="18" t="s">
        <v>291</v>
      </c>
      <c r="J38" s="19" t="s">
        <v>329</v>
      </c>
    </row>
    <row r="39" spans="1:10" ht="30" x14ac:dyDescent="0.25">
      <c r="A39" s="18"/>
      <c r="B39" s="19" t="s">
        <v>330</v>
      </c>
      <c r="C39" s="18"/>
      <c r="D39" s="18"/>
      <c r="E39" s="20"/>
      <c r="F39" s="18"/>
      <c r="G39" s="18"/>
      <c r="H39" s="18"/>
      <c r="I39" s="18"/>
      <c r="J39" s="18" t="s">
        <v>331</v>
      </c>
    </row>
    <row r="40" spans="1:10" x14ac:dyDescent="0.25">
      <c r="A40" s="18" t="s">
        <v>332</v>
      </c>
      <c r="B40" s="18" t="s">
        <v>333</v>
      </c>
      <c r="C40" s="18"/>
      <c r="D40" s="18"/>
      <c r="E40" s="20"/>
      <c r="F40" s="18"/>
      <c r="G40" s="18"/>
      <c r="H40" s="18"/>
      <c r="I40" s="18"/>
      <c r="J40" s="18" t="s">
        <v>334</v>
      </c>
    </row>
    <row r="41" spans="1:10" x14ac:dyDescent="0.25">
      <c r="A41" s="18"/>
      <c r="B41" s="18" t="s">
        <v>335</v>
      </c>
      <c r="C41" s="18"/>
      <c r="D41" s="18"/>
      <c r="E41" s="20"/>
      <c r="F41" s="18"/>
      <c r="G41" s="18"/>
      <c r="H41" s="18"/>
      <c r="I41" s="18"/>
      <c r="J41" s="18"/>
    </row>
    <row r="42" spans="1:10" x14ac:dyDescent="0.25">
      <c r="A42" s="18"/>
      <c r="B42" s="15" t="s">
        <v>255</v>
      </c>
      <c r="C42" s="15" t="s">
        <v>161</v>
      </c>
      <c r="D42" s="15" t="s">
        <v>164</v>
      </c>
      <c r="E42" s="25" t="s">
        <v>163</v>
      </c>
      <c r="F42" s="15"/>
      <c r="G42" s="15" t="s">
        <v>336</v>
      </c>
      <c r="H42" s="18"/>
      <c r="I42" s="18"/>
      <c r="J42" s="18"/>
    </row>
    <row r="43" spans="1:10" x14ac:dyDescent="0.25">
      <c r="A43" s="18"/>
      <c r="B43" s="18"/>
      <c r="C43" s="18"/>
      <c r="D43" s="18"/>
      <c r="E43" s="20"/>
      <c r="F43" s="18"/>
      <c r="G43" s="18"/>
      <c r="H43" s="18"/>
      <c r="I43" s="18"/>
      <c r="J43" s="18"/>
    </row>
    <row r="44" spans="1:10" x14ac:dyDescent="0.25">
      <c r="A44" s="18" t="s">
        <v>169</v>
      </c>
      <c r="B44" s="18" t="s">
        <v>337</v>
      </c>
      <c r="C44" s="18">
        <v>1.8</v>
      </c>
      <c r="D44" s="18">
        <v>2.75</v>
      </c>
      <c r="E44" s="20">
        <f>SUM(C44*D44)</f>
        <v>4.95</v>
      </c>
      <c r="F44" s="18"/>
      <c r="G44" s="20">
        <f>SUM(E44*2)</f>
        <v>9.9</v>
      </c>
      <c r="H44" s="18"/>
      <c r="I44" s="18"/>
      <c r="J44" s="18" t="s">
        <v>338</v>
      </c>
    </row>
    <row r="45" spans="1:10" x14ac:dyDescent="0.25">
      <c r="A45" s="18"/>
      <c r="B45" s="18" t="s">
        <v>339</v>
      </c>
      <c r="C45" s="18">
        <v>1.8</v>
      </c>
      <c r="D45" s="18">
        <v>2.75</v>
      </c>
      <c r="E45" s="20">
        <f>SUM(C45*D45)</f>
        <v>4.95</v>
      </c>
      <c r="F45" s="18"/>
      <c r="G45" s="20">
        <f>SUM(E45*2)</f>
        <v>9.9</v>
      </c>
      <c r="H45" s="18"/>
      <c r="I45" s="18"/>
      <c r="J45" s="18" t="s">
        <v>338</v>
      </c>
    </row>
    <row r="46" spans="1:10" x14ac:dyDescent="0.25">
      <c r="A46" s="18"/>
      <c r="B46" s="18" t="s">
        <v>340</v>
      </c>
      <c r="C46" s="18">
        <v>2.5</v>
      </c>
      <c r="D46" s="18">
        <v>5.25</v>
      </c>
      <c r="E46" s="20">
        <f t="shared" ref="E46:E58" si="1">SUM(C46*D46)</f>
        <v>13.125</v>
      </c>
      <c r="F46" s="18"/>
      <c r="G46" s="20">
        <f t="shared" ref="G46:G48" si="2">SUM(E46*2)</f>
        <v>26.25</v>
      </c>
      <c r="H46" s="18"/>
      <c r="I46" s="18"/>
      <c r="J46" s="18" t="s">
        <v>341</v>
      </c>
    </row>
    <row r="47" spans="1:10" x14ac:dyDescent="0.25">
      <c r="A47" s="18"/>
      <c r="B47" s="18" t="s">
        <v>342</v>
      </c>
      <c r="C47" s="18">
        <v>0.75</v>
      </c>
      <c r="D47" s="18">
        <v>7.4</v>
      </c>
      <c r="E47" s="20">
        <f t="shared" si="1"/>
        <v>5.5500000000000007</v>
      </c>
      <c r="F47" s="18"/>
      <c r="G47" s="20">
        <f t="shared" si="2"/>
        <v>11.100000000000001</v>
      </c>
      <c r="H47" s="18"/>
      <c r="I47" s="18"/>
      <c r="J47" s="18" t="s">
        <v>343</v>
      </c>
    </row>
    <row r="48" spans="1:10" x14ac:dyDescent="0.25">
      <c r="A48" s="18"/>
      <c r="B48" s="18" t="s">
        <v>344</v>
      </c>
      <c r="C48" s="18">
        <v>3.1</v>
      </c>
      <c r="D48" s="18">
        <v>2.75</v>
      </c>
      <c r="E48" s="20">
        <f t="shared" si="1"/>
        <v>8.5250000000000004</v>
      </c>
      <c r="F48" s="18"/>
      <c r="G48" s="20">
        <f t="shared" si="2"/>
        <v>17.05</v>
      </c>
      <c r="H48" s="18"/>
      <c r="I48" s="18"/>
      <c r="J48" s="18" t="s">
        <v>338</v>
      </c>
    </row>
    <row r="49" spans="1:10" x14ac:dyDescent="0.25">
      <c r="A49" s="18" t="s">
        <v>175</v>
      </c>
      <c r="B49" s="18" t="s">
        <v>345</v>
      </c>
      <c r="C49" s="18">
        <v>1</v>
      </c>
      <c r="D49" s="18">
        <v>1.6</v>
      </c>
      <c r="E49" s="20">
        <f t="shared" si="1"/>
        <v>1.6</v>
      </c>
      <c r="F49" s="18"/>
      <c r="G49" s="20">
        <f>SUM(E49*7)</f>
        <v>11.200000000000001</v>
      </c>
      <c r="H49" s="18"/>
      <c r="I49" s="18"/>
      <c r="J49" s="18" t="s">
        <v>346</v>
      </c>
    </row>
    <row r="50" spans="1:10" x14ac:dyDescent="0.25">
      <c r="A50" s="18"/>
      <c r="B50" s="18" t="s">
        <v>347</v>
      </c>
      <c r="C50" s="18">
        <v>1.8</v>
      </c>
      <c r="D50" s="18">
        <v>5.6</v>
      </c>
      <c r="E50" s="20">
        <f t="shared" si="1"/>
        <v>10.08</v>
      </c>
      <c r="F50" s="18"/>
      <c r="G50" s="20">
        <f>SUM(E50*2)</f>
        <v>20.16</v>
      </c>
      <c r="H50" s="18"/>
      <c r="I50" s="18"/>
      <c r="J50" s="18" t="s">
        <v>338</v>
      </c>
    </row>
    <row r="51" spans="1:10" x14ac:dyDescent="0.25">
      <c r="A51" s="18"/>
      <c r="B51" s="18" t="s">
        <v>348</v>
      </c>
      <c r="C51" s="18">
        <v>2</v>
      </c>
      <c r="D51" s="18">
        <v>2.75</v>
      </c>
      <c r="E51" s="20">
        <f t="shared" si="1"/>
        <v>5.5</v>
      </c>
      <c r="F51" s="18"/>
      <c r="G51" s="20">
        <f>SUM(E51*2)</f>
        <v>11</v>
      </c>
      <c r="H51" s="18"/>
      <c r="I51" s="18"/>
      <c r="J51" s="18" t="s">
        <v>349</v>
      </c>
    </row>
    <row r="52" spans="1:10" x14ac:dyDescent="0.25">
      <c r="A52" s="18"/>
      <c r="B52" s="18" t="s">
        <v>350</v>
      </c>
      <c r="C52" s="18">
        <v>2</v>
      </c>
      <c r="D52" s="18">
        <v>2</v>
      </c>
      <c r="E52" s="20">
        <f t="shared" si="1"/>
        <v>4</v>
      </c>
      <c r="F52" s="18"/>
      <c r="G52" s="20">
        <f>SUM(E52*2)</f>
        <v>8</v>
      </c>
      <c r="H52" s="18"/>
      <c r="I52" s="18"/>
      <c r="J52" s="18" t="s">
        <v>338</v>
      </c>
    </row>
    <row r="53" spans="1:10" x14ac:dyDescent="0.25">
      <c r="A53" s="18" t="s">
        <v>179</v>
      </c>
      <c r="B53" s="18" t="s">
        <v>319</v>
      </c>
      <c r="C53" s="18">
        <v>3.15</v>
      </c>
      <c r="D53" s="18">
        <v>2.65</v>
      </c>
      <c r="E53" s="20">
        <f t="shared" si="1"/>
        <v>8.3475000000000001</v>
      </c>
      <c r="F53" s="18"/>
      <c r="G53" s="20">
        <f>SUM(E53*2)</f>
        <v>16.695</v>
      </c>
      <c r="H53" s="18"/>
      <c r="I53" s="18"/>
      <c r="J53" s="18" t="s">
        <v>338</v>
      </c>
    </row>
    <row r="54" spans="1:10" x14ac:dyDescent="0.25">
      <c r="A54" s="18" t="s">
        <v>181</v>
      </c>
      <c r="B54" s="18" t="s">
        <v>351</v>
      </c>
      <c r="C54" s="18">
        <v>0.9</v>
      </c>
      <c r="D54" s="18">
        <v>1.1499999999999999</v>
      </c>
      <c r="E54" s="20">
        <f t="shared" si="1"/>
        <v>1.0349999999999999</v>
      </c>
      <c r="F54" s="18"/>
      <c r="G54" s="20">
        <f t="shared" ref="G54:G56" si="3">SUM(E54*2)</f>
        <v>2.0699999999999998</v>
      </c>
      <c r="H54" s="18"/>
      <c r="I54" s="18"/>
      <c r="J54" s="18" t="s">
        <v>352</v>
      </c>
    </row>
    <row r="55" spans="1:10" x14ac:dyDescent="0.25">
      <c r="A55" s="18"/>
      <c r="B55" s="18" t="s">
        <v>353</v>
      </c>
      <c r="C55" s="18">
        <v>1.9</v>
      </c>
      <c r="D55" s="18">
        <v>1.8</v>
      </c>
      <c r="E55" s="20">
        <f t="shared" si="1"/>
        <v>3.42</v>
      </c>
      <c r="F55" s="18"/>
      <c r="G55" s="20">
        <f t="shared" si="3"/>
        <v>6.84</v>
      </c>
      <c r="H55" s="18"/>
      <c r="I55" s="18"/>
      <c r="J55" s="18"/>
    </row>
    <row r="56" spans="1:10" x14ac:dyDescent="0.25">
      <c r="A56" s="18"/>
      <c r="B56" s="18" t="s">
        <v>354</v>
      </c>
      <c r="C56" s="18">
        <v>0.6</v>
      </c>
      <c r="D56" s="18">
        <v>1.45</v>
      </c>
      <c r="E56" s="20">
        <f t="shared" si="1"/>
        <v>0.87</v>
      </c>
      <c r="F56" s="18"/>
      <c r="G56" s="20">
        <f t="shared" si="3"/>
        <v>1.74</v>
      </c>
      <c r="H56" s="18"/>
      <c r="I56" s="18"/>
      <c r="J56" s="18"/>
    </row>
    <row r="57" spans="1:10" x14ac:dyDescent="0.25">
      <c r="A57" s="18" t="s">
        <v>186</v>
      </c>
      <c r="B57" s="18" t="s">
        <v>355</v>
      </c>
      <c r="C57" s="18">
        <v>42</v>
      </c>
      <c r="D57" s="18">
        <v>1</v>
      </c>
      <c r="E57" s="20">
        <f t="shared" si="1"/>
        <v>42</v>
      </c>
      <c r="F57" s="18"/>
      <c r="G57" s="20">
        <f>SUM(E57*2)</f>
        <v>84</v>
      </c>
      <c r="H57" s="18"/>
      <c r="I57" s="18"/>
      <c r="J57" s="18" t="s">
        <v>356</v>
      </c>
    </row>
    <row r="58" spans="1:10" ht="30" x14ac:dyDescent="0.25">
      <c r="A58" s="18" t="s">
        <v>189</v>
      </c>
      <c r="B58" s="19" t="s">
        <v>357</v>
      </c>
      <c r="C58" s="18">
        <v>0.3</v>
      </c>
      <c r="D58" s="18">
        <v>0.9</v>
      </c>
      <c r="E58" s="20">
        <f t="shared" si="1"/>
        <v>0.27</v>
      </c>
      <c r="F58" s="18"/>
      <c r="G58" s="20">
        <f>SUM(E58*34)</f>
        <v>9.18</v>
      </c>
      <c r="H58" s="18"/>
      <c r="I58" s="18"/>
      <c r="J58" s="18" t="s">
        <v>358</v>
      </c>
    </row>
    <row r="59" spans="1:10" x14ac:dyDescent="0.25">
      <c r="A59" s="18"/>
      <c r="B59" s="18"/>
      <c r="C59" s="18"/>
      <c r="D59" s="18"/>
      <c r="E59" s="20"/>
      <c r="F59" s="18"/>
      <c r="G59" s="18"/>
      <c r="H59" s="18"/>
      <c r="I59" s="18"/>
      <c r="J59" s="18"/>
    </row>
    <row r="60" spans="1:10" x14ac:dyDescent="0.25">
      <c r="A60" s="18"/>
      <c r="B60" s="15" t="s">
        <v>279</v>
      </c>
      <c r="C60" s="18"/>
      <c r="D60" s="18"/>
      <c r="E60" s="20"/>
      <c r="F60" s="18"/>
      <c r="G60" s="18"/>
      <c r="H60" s="18"/>
      <c r="I60" s="18"/>
      <c r="J60" s="18"/>
    </row>
    <row r="61" spans="1:10" x14ac:dyDescent="0.25">
      <c r="A61" s="18" t="s">
        <v>169</v>
      </c>
      <c r="B61" s="18" t="s">
        <v>359</v>
      </c>
      <c r="C61" s="18"/>
      <c r="D61" s="18"/>
      <c r="E61" s="20"/>
      <c r="F61" s="18"/>
      <c r="G61" s="18">
        <v>33</v>
      </c>
      <c r="H61" s="18"/>
      <c r="I61" s="18"/>
      <c r="J61" s="18"/>
    </row>
    <row r="62" spans="1:10" x14ac:dyDescent="0.25">
      <c r="A62" s="18" t="s">
        <v>175</v>
      </c>
      <c r="B62" s="18" t="s">
        <v>360</v>
      </c>
      <c r="C62" s="18"/>
      <c r="D62" s="18"/>
      <c r="E62" s="20"/>
      <c r="F62" s="18"/>
      <c r="G62" s="18">
        <v>25</v>
      </c>
      <c r="H62" s="18"/>
      <c r="I62" s="18"/>
      <c r="J62" s="18"/>
    </row>
    <row r="63" spans="1:10" x14ac:dyDescent="0.25">
      <c r="A63" s="18" t="s">
        <v>179</v>
      </c>
      <c r="B63" s="18" t="s">
        <v>361</v>
      </c>
      <c r="C63" s="18"/>
      <c r="D63" s="18"/>
      <c r="E63" s="20"/>
      <c r="F63" s="18"/>
      <c r="G63" s="18">
        <v>33</v>
      </c>
      <c r="H63" s="18"/>
      <c r="I63" s="18"/>
      <c r="J63" s="18"/>
    </row>
    <row r="64" spans="1:10" x14ac:dyDescent="0.25">
      <c r="A64" s="18"/>
      <c r="B64" s="18"/>
      <c r="C64" s="18"/>
      <c r="D64" s="18"/>
      <c r="E64" s="20"/>
      <c r="F64" s="18"/>
      <c r="G64" s="18"/>
      <c r="H64" s="18"/>
      <c r="I64" s="18"/>
      <c r="J64" s="18"/>
    </row>
    <row r="65" spans="1:10" x14ac:dyDescent="0.25">
      <c r="A65" s="18"/>
      <c r="B65" s="18"/>
      <c r="C65" s="18"/>
      <c r="D65" s="18"/>
      <c r="E65" s="20"/>
      <c r="F65" s="18"/>
      <c r="G65" s="18"/>
      <c r="H65" s="18"/>
      <c r="I65" s="18"/>
      <c r="J65" s="18"/>
    </row>
    <row r="66" spans="1:10" x14ac:dyDescent="0.25">
      <c r="A66" s="18"/>
      <c r="B66" s="19"/>
      <c r="C66" s="18"/>
      <c r="D66" s="18"/>
      <c r="E66" s="20"/>
      <c r="F66" s="18"/>
      <c r="G66" s="18"/>
      <c r="H66" s="18"/>
      <c r="I66" s="18"/>
      <c r="J66" s="18"/>
    </row>
    <row r="67" spans="1:10" x14ac:dyDescent="0.25">
      <c r="A67" s="18"/>
      <c r="B67" s="18"/>
      <c r="C67" s="18"/>
      <c r="D67" s="18"/>
      <c r="E67" s="20"/>
      <c r="F67" s="18"/>
      <c r="G67" s="18"/>
      <c r="H67" s="18"/>
      <c r="I67" s="18"/>
      <c r="J67" s="18"/>
    </row>
    <row r="68" spans="1:10" x14ac:dyDescent="0.25">
      <c r="A68" s="18"/>
      <c r="B68" s="18"/>
      <c r="C68" s="18"/>
      <c r="D68" s="18"/>
      <c r="E68" s="20"/>
      <c r="F68" s="18"/>
      <c r="G68" s="18"/>
      <c r="H68" s="18"/>
      <c r="I68" s="18"/>
      <c r="J68" s="18"/>
    </row>
    <row r="69" spans="1:10" x14ac:dyDescent="0.25">
      <c r="E69" s="26"/>
    </row>
  </sheetData>
  <sheetProtection algorithmName="SHA-512" hashValue="Xcao3RCJRYgnp3kBbx8Voyd7cUb3tBSF3zahRp3gl5uyn0RRj0HWJ9eJQJMaRwRxccN1YKo1TpqqXVUV27BIgQ==" saltValue="gD2paDD+zXzyukXgD+q3lw==" spinCount="100000" sheet="1" objects="1" scenarios="1"/>
  <pageMargins left="0.7" right="0.7" top="0.75" bottom="0.75" header="0.3" footer="0.3"/>
  <pageSetup paperSize="9" orientation="portrait" verticalDpi="0" r:id="rId1"/>
  <ignoredErrors>
    <ignoredError sqref="G49 E3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5"/>
  <sheetViews>
    <sheetView topLeftCell="A14" zoomScaleNormal="100" workbookViewId="0">
      <selection activeCell="I16" sqref="I16"/>
    </sheetView>
  </sheetViews>
  <sheetFormatPr defaultColWidth="9.140625" defaultRowHeight="15" x14ac:dyDescent="0.25"/>
  <cols>
    <col min="1" max="1" width="9.140625" style="11"/>
    <col min="2" max="2" width="40.7109375" style="11" customWidth="1"/>
    <col min="3" max="6" width="15.7109375" style="11" customWidth="1"/>
    <col min="7" max="7" width="14.140625" style="11" customWidth="1"/>
    <col min="8" max="8" width="19.42578125" style="11" customWidth="1"/>
    <col min="9" max="9" width="22.28515625" style="11" customWidth="1"/>
    <col min="10" max="10" width="45.85546875" style="11" customWidth="1"/>
    <col min="11" max="16384" width="9.140625" style="11"/>
  </cols>
  <sheetData>
    <row r="1" spans="1:10" ht="18.75" x14ac:dyDescent="0.3">
      <c r="A1" s="10" t="s">
        <v>362</v>
      </c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27" customFormat="1" x14ac:dyDescent="0.25">
      <c r="A3" s="15" t="s">
        <v>159</v>
      </c>
      <c r="B3" s="15" t="s">
        <v>160</v>
      </c>
      <c r="C3" s="15" t="s">
        <v>161</v>
      </c>
      <c r="D3" s="15" t="s">
        <v>162</v>
      </c>
      <c r="E3" s="15" t="s">
        <v>163</v>
      </c>
      <c r="F3" s="15" t="s">
        <v>164</v>
      </c>
      <c r="G3" s="15" t="s">
        <v>165</v>
      </c>
      <c r="H3" s="15" t="s">
        <v>166</v>
      </c>
      <c r="I3" s="15" t="s">
        <v>167</v>
      </c>
      <c r="J3" s="15" t="s">
        <v>290</v>
      </c>
    </row>
    <row r="4" spans="1:10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30" x14ac:dyDescent="0.25">
      <c r="A5" s="18" t="s">
        <v>169</v>
      </c>
      <c r="B5" s="18" t="s">
        <v>139</v>
      </c>
      <c r="C5" s="20">
        <v>1.7</v>
      </c>
      <c r="D5" s="20">
        <v>3.55</v>
      </c>
      <c r="E5" s="20">
        <f>SUM(C5*D5)</f>
        <v>6.0349999999999993</v>
      </c>
      <c r="F5" s="20">
        <v>2.2999999999999998</v>
      </c>
      <c r="G5" s="18" t="s">
        <v>363</v>
      </c>
      <c r="H5" s="18" t="s">
        <v>364</v>
      </c>
      <c r="I5" s="18" t="s">
        <v>365</v>
      </c>
      <c r="J5" s="19" t="s">
        <v>366</v>
      </c>
    </row>
    <row r="6" spans="1:10" x14ac:dyDescent="0.25">
      <c r="A6" s="18" t="s">
        <v>292</v>
      </c>
      <c r="B6" s="18" t="s">
        <v>367</v>
      </c>
      <c r="C6" s="20">
        <v>5.5</v>
      </c>
      <c r="D6" s="20">
        <v>6.95</v>
      </c>
      <c r="E6" s="20">
        <f t="shared" ref="E6:E42" si="0">SUM(C6*D6)</f>
        <v>38.225000000000001</v>
      </c>
      <c r="F6" s="20">
        <v>2.5</v>
      </c>
      <c r="G6" s="18" t="s">
        <v>363</v>
      </c>
      <c r="H6" s="18" t="s">
        <v>368</v>
      </c>
      <c r="I6" s="18" t="s">
        <v>369</v>
      </c>
      <c r="J6" s="18" t="s">
        <v>370</v>
      </c>
    </row>
    <row r="7" spans="1:10" x14ac:dyDescent="0.25">
      <c r="A7" s="18"/>
      <c r="B7" s="18"/>
      <c r="C7" s="20">
        <v>1.8</v>
      </c>
      <c r="D7" s="20">
        <v>2.25</v>
      </c>
      <c r="E7" s="20">
        <f t="shared" si="0"/>
        <v>4.05</v>
      </c>
      <c r="F7" s="20">
        <v>2.5</v>
      </c>
      <c r="G7" s="18" t="s">
        <v>363</v>
      </c>
      <c r="H7" s="18" t="s">
        <v>170</v>
      </c>
      <c r="I7" s="18" t="s">
        <v>369</v>
      </c>
      <c r="J7" s="18"/>
    </row>
    <row r="8" spans="1:10" x14ac:dyDescent="0.25">
      <c r="A8" s="18"/>
      <c r="B8" s="18" t="s">
        <v>371</v>
      </c>
      <c r="C8" s="20"/>
      <c r="D8" s="20"/>
      <c r="E8" s="20"/>
      <c r="F8" s="20"/>
      <c r="G8" s="18"/>
      <c r="H8" s="18"/>
      <c r="I8" s="18"/>
      <c r="J8" s="18" t="s">
        <v>372</v>
      </c>
    </row>
    <row r="9" spans="1:10" x14ac:dyDescent="0.25">
      <c r="A9" s="18" t="s">
        <v>179</v>
      </c>
      <c r="B9" s="18" t="s">
        <v>373</v>
      </c>
      <c r="C9" s="20">
        <v>1.55</v>
      </c>
      <c r="D9" s="20">
        <v>12.95</v>
      </c>
      <c r="E9" s="20">
        <f t="shared" si="0"/>
        <v>20.072499999999998</v>
      </c>
      <c r="F9" s="20">
        <v>2.8</v>
      </c>
      <c r="G9" s="18" t="s">
        <v>363</v>
      </c>
      <c r="H9" s="18" t="s">
        <v>374</v>
      </c>
      <c r="I9" s="18" t="s">
        <v>369</v>
      </c>
      <c r="J9" s="18" t="s">
        <v>375</v>
      </c>
    </row>
    <row r="10" spans="1:10" x14ac:dyDescent="0.25">
      <c r="A10" s="18" t="s">
        <v>181</v>
      </c>
      <c r="B10" s="18" t="s">
        <v>217</v>
      </c>
      <c r="C10" s="20">
        <v>3.95</v>
      </c>
      <c r="D10" s="20">
        <v>7.65</v>
      </c>
      <c r="E10" s="20">
        <f t="shared" si="0"/>
        <v>30.217500000000001</v>
      </c>
      <c r="F10" s="20">
        <v>2.8</v>
      </c>
      <c r="G10" s="18" t="s">
        <v>363</v>
      </c>
      <c r="H10" s="18" t="s">
        <v>374</v>
      </c>
      <c r="I10" s="18" t="s">
        <v>369</v>
      </c>
      <c r="J10" s="18" t="s">
        <v>376</v>
      </c>
    </row>
    <row r="11" spans="1:10" x14ac:dyDescent="0.25">
      <c r="A11" s="18"/>
      <c r="B11" s="18" t="s">
        <v>201</v>
      </c>
      <c r="C11" s="20"/>
      <c r="D11" s="20"/>
      <c r="E11" s="20"/>
      <c r="F11" s="20"/>
      <c r="G11" s="18" t="s">
        <v>363</v>
      </c>
      <c r="H11" s="18" t="s">
        <v>377</v>
      </c>
      <c r="I11" s="18" t="s">
        <v>369</v>
      </c>
      <c r="J11" s="18" t="s">
        <v>378</v>
      </c>
    </row>
    <row r="12" spans="1:10" x14ac:dyDescent="0.25">
      <c r="A12" s="18"/>
      <c r="B12" s="18" t="s">
        <v>379</v>
      </c>
      <c r="C12" s="20">
        <v>3.95</v>
      </c>
      <c r="D12" s="20">
        <v>7.65</v>
      </c>
      <c r="E12" s="20">
        <f t="shared" si="0"/>
        <v>30.217500000000001</v>
      </c>
      <c r="F12" s="20">
        <v>2.8</v>
      </c>
      <c r="G12" s="18" t="s">
        <v>363</v>
      </c>
      <c r="H12" s="18" t="s">
        <v>377</v>
      </c>
      <c r="I12" s="18" t="s">
        <v>380</v>
      </c>
      <c r="J12" s="18" t="s">
        <v>378</v>
      </c>
    </row>
    <row r="13" spans="1:10" x14ac:dyDescent="0.25">
      <c r="A13" s="18" t="s">
        <v>186</v>
      </c>
      <c r="B13" s="18" t="s">
        <v>381</v>
      </c>
      <c r="C13" s="20">
        <v>4.8499999999999996</v>
      </c>
      <c r="D13" s="20">
        <v>6</v>
      </c>
      <c r="E13" s="20">
        <f t="shared" si="0"/>
        <v>29.099999999999998</v>
      </c>
      <c r="F13" s="20">
        <v>2.8</v>
      </c>
      <c r="G13" s="18" t="s">
        <v>363</v>
      </c>
      <c r="H13" s="18" t="s">
        <v>374</v>
      </c>
      <c r="I13" s="18" t="s">
        <v>369</v>
      </c>
      <c r="J13" s="18" t="s">
        <v>382</v>
      </c>
    </row>
    <row r="14" spans="1:10" x14ac:dyDescent="0.25">
      <c r="A14" s="18"/>
      <c r="B14" s="18" t="s">
        <v>383</v>
      </c>
      <c r="C14" s="20"/>
      <c r="D14" s="20"/>
      <c r="E14" s="20"/>
      <c r="F14" s="20"/>
      <c r="G14" s="18"/>
      <c r="H14" s="18"/>
      <c r="I14" s="18"/>
      <c r="J14" s="18"/>
    </row>
    <row r="15" spans="1:10" x14ac:dyDescent="0.25">
      <c r="A15" s="18"/>
      <c r="B15" s="18" t="s">
        <v>379</v>
      </c>
      <c r="C15" s="20">
        <v>3.95</v>
      </c>
      <c r="D15" s="20">
        <v>6</v>
      </c>
      <c r="E15" s="20">
        <f t="shared" si="0"/>
        <v>23.700000000000003</v>
      </c>
      <c r="F15" s="20">
        <v>2.8</v>
      </c>
      <c r="G15" s="18" t="s">
        <v>363</v>
      </c>
      <c r="H15" s="18" t="s">
        <v>377</v>
      </c>
      <c r="I15" s="18" t="s">
        <v>369</v>
      </c>
      <c r="J15" s="18" t="s">
        <v>378</v>
      </c>
    </row>
    <row r="16" spans="1:10" x14ac:dyDescent="0.25">
      <c r="A16" s="18"/>
      <c r="B16" s="18" t="s">
        <v>201</v>
      </c>
      <c r="C16" s="20"/>
      <c r="D16" s="20"/>
      <c r="E16" s="20"/>
      <c r="F16" s="20"/>
      <c r="G16" s="18" t="s">
        <v>363</v>
      </c>
      <c r="H16" s="18" t="s">
        <v>377</v>
      </c>
      <c r="I16" s="18" t="s">
        <v>369</v>
      </c>
      <c r="J16" s="18" t="s">
        <v>378</v>
      </c>
    </row>
    <row r="17" spans="1:10" x14ac:dyDescent="0.25">
      <c r="A17" s="18" t="s">
        <v>189</v>
      </c>
      <c r="B17" s="18" t="s">
        <v>384</v>
      </c>
      <c r="C17" s="20">
        <v>1.65</v>
      </c>
      <c r="D17" s="20">
        <v>2.1</v>
      </c>
      <c r="E17" s="20">
        <f t="shared" si="0"/>
        <v>3.4649999999999999</v>
      </c>
      <c r="F17" s="20">
        <v>2.4500000000000002</v>
      </c>
      <c r="G17" s="18" t="s">
        <v>363</v>
      </c>
      <c r="H17" s="18" t="s">
        <v>385</v>
      </c>
      <c r="I17" s="18" t="s">
        <v>369</v>
      </c>
      <c r="J17" s="18" t="s">
        <v>378</v>
      </c>
    </row>
    <row r="18" spans="1:10" x14ac:dyDescent="0.25">
      <c r="A18" s="18"/>
      <c r="B18" s="18" t="s">
        <v>386</v>
      </c>
      <c r="C18" s="20">
        <v>1.1000000000000001</v>
      </c>
      <c r="D18" s="20">
        <v>2.1</v>
      </c>
      <c r="E18" s="20">
        <f t="shared" si="0"/>
        <v>2.3100000000000005</v>
      </c>
      <c r="F18" s="20">
        <v>2.4500000000000002</v>
      </c>
      <c r="G18" s="18" t="s">
        <v>363</v>
      </c>
      <c r="H18" s="18" t="s">
        <v>377</v>
      </c>
      <c r="I18" s="18" t="s">
        <v>369</v>
      </c>
      <c r="J18" s="18" t="s">
        <v>387</v>
      </c>
    </row>
    <row r="19" spans="1:10" x14ac:dyDescent="0.25">
      <c r="A19" s="18" t="s">
        <v>388</v>
      </c>
      <c r="B19" s="18" t="s">
        <v>302</v>
      </c>
      <c r="C19" s="20">
        <v>1.55</v>
      </c>
      <c r="D19" s="20">
        <v>2.1</v>
      </c>
      <c r="E19" s="20">
        <f t="shared" si="0"/>
        <v>3.2550000000000003</v>
      </c>
      <c r="F19" s="20">
        <v>2.4500000000000002</v>
      </c>
      <c r="G19" s="18" t="s">
        <v>363</v>
      </c>
      <c r="H19" s="18" t="s">
        <v>377</v>
      </c>
      <c r="I19" s="18" t="s">
        <v>369</v>
      </c>
      <c r="J19" s="18" t="s">
        <v>378</v>
      </c>
    </row>
    <row r="20" spans="1:10" x14ac:dyDescent="0.25">
      <c r="A20" s="18" t="s">
        <v>195</v>
      </c>
      <c r="B20" s="18" t="s">
        <v>389</v>
      </c>
      <c r="C20" s="20"/>
      <c r="D20" s="20"/>
      <c r="E20" s="20"/>
      <c r="F20" s="20"/>
      <c r="G20" s="18"/>
      <c r="H20" s="18"/>
      <c r="I20" s="18"/>
      <c r="J20" s="18" t="s">
        <v>191</v>
      </c>
    </row>
    <row r="21" spans="1:10" x14ac:dyDescent="0.25">
      <c r="A21" s="18" t="s">
        <v>197</v>
      </c>
      <c r="B21" s="18" t="s">
        <v>390</v>
      </c>
      <c r="C21" s="20">
        <v>1.65</v>
      </c>
      <c r="D21" s="20">
        <v>2.1</v>
      </c>
      <c r="E21" s="20">
        <f t="shared" si="0"/>
        <v>3.4649999999999999</v>
      </c>
      <c r="F21" s="20">
        <v>2.4500000000000002</v>
      </c>
      <c r="G21" s="18" t="s">
        <v>363</v>
      </c>
      <c r="H21" s="18" t="s">
        <v>385</v>
      </c>
      <c r="I21" s="18" t="s">
        <v>369</v>
      </c>
      <c r="J21" s="18" t="s">
        <v>378</v>
      </c>
    </row>
    <row r="22" spans="1:10" x14ac:dyDescent="0.25">
      <c r="A22" s="18"/>
      <c r="B22" s="18" t="s">
        <v>386</v>
      </c>
      <c r="C22" s="20">
        <v>1.1000000000000001</v>
      </c>
      <c r="D22" s="20">
        <v>2.1</v>
      </c>
      <c r="E22" s="20">
        <f t="shared" si="0"/>
        <v>2.3100000000000005</v>
      </c>
      <c r="F22" s="20">
        <v>2.4500000000000002</v>
      </c>
      <c r="G22" s="18" t="s">
        <v>363</v>
      </c>
      <c r="H22" s="18" t="s">
        <v>377</v>
      </c>
      <c r="I22" s="18" t="s">
        <v>369</v>
      </c>
      <c r="J22" s="18" t="s">
        <v>378</v>
      </c>
    </row>
    <row r="23" spans="1:10" x14ac:dyDescent="0.25">
      <c r="A23" s="18" t="s">
        <v>203</v>
      </c>
      <c r="B23" s="18" t="s">
        <v>391</v>
      </c>
      <c r="C23" s="20"/>
      <c r="D23" s="20"/>
      <c r="E23" s="20"/>
      <c r="F23" s="20"/>
      <c r="G23" s="18"/>
      <c r="H23" s="18"/>
      <c r="I23" s="18"/>
      <c r="J23" s="18" t="s">
        <v>191</v>
      </c>
    </row>
    <row r="24" spans="1:10" x14ac:dyDescent="0.25">
      <c r="A24" s="18" t="s">
        <v>207</v>
      </c>
      <c r="B24" s="18" t="s">
        <v>264</v>
      </c>
      <c r="C24" s="20">
        <v>2.65</v>
      </c>
      <c r="D24" s="20">
        <v>2.95</v>
      </c>
      <c r="E24" s="20">
        <f t="shared" si="0"/>
        <v>7.8174999999999999</v>
      </c>
      <c r="F24" s="20">
        <v>2.8</v>
      </c>
      <c r="G24" s="18" t="s">
        <v>363</v>
      </c>
      <c r="H24" s="18" t="s">
        <v>385</v>
      </c>
      <c r="I24" s="18" t="s">
        <v>369</v>
      </c>
      <c r="J24" s="18"/>
    </row>
    <row r="25" spans="1:10" x14ac:dyDescent="0.25">
      <c r="A25" s="18"/>
      <c r="B25" s="18" t="s">
        <v>392</v>
      </c>
      <c r="C25" s="20"/>
      <c r="D25" s="20"/>
      <c r="E25" s="20"/>
      <c r="F25" s="20"/>
      <c r="G25" s="18"/>
      <c r="H25" s="18"/>
      <c r="I25" s="18"/>
      <c r="J25" s="18" t="s">
        <v>191</v>
      </c>
    </row>
    <row r="26" spans="1:10" x14ac:dyDescent="0.25">
      <c r="A26" s="18" t="s">
        <v>211</v>
      </c>
      <c r="B26" s="18" t="s">
        <v>393</v>
      </c>
      <c r="C26" s="20">
        <v>1.55</v>
      </c>
      <c r="D26" s="20">
        <v>16</v>
      </c>
      <c r="E26" s="20">
        <f>SUM(C26*D26)</f>
        <v>24.8</v>
      </c>
      <c r="F26" s="20">
        <v>2.8</v>
      </c>
      <c r="G26" s="18" t="s">
        <v>363</v>
      </c>
      <c r="H26" s="18" t="s">
        <v>385</v>
      </c>
      <c r="I26" s="18" t="s">
        <v>369</v>
      </c>
      <c r="J26" s="18"/>
    </row>
    <row r="27" spans="1:10" x14ac:dyDescent="0.25">
      <c r="A27" s="18" t="s">
        <v>214</v>
      </c>
      <c r="B27" s="18" t="s">
        <v>208</v>
      </c>
      <c r="C27" s="20">
        <v>4.8499999999999996</v>
      </c>
      <c r="D27" s="20">
        <v>6</v>
      </c>
      <c r="E27" s="20">
        <f>SUM(C27*D27)</f>
        <v>29.099999999999998</v>
      </c>
      <c r="F27" s="20">
        <v>2.8</v>
      </c>
      <c r="G27" s="18" t="s">
        <v>363</v>
      </c>
      <c r="H27" s="18" t="s">
        <v>385</v>
      </c>
      <c r="I27" s="18" t="s">
        <v>369</v>
      </c>
      <c r="J27" s="18" t="s">
        <v>376</v>
      </c>
    </row>
    <row r="28" spans="1:10" x14ac:dyDescent="0.25">
      <c r="A28" s="18"/>
      <c r="B28" s="18" t="s">
        <v>379</v>
      </c>
      <c r="C28" s="20">
        <v>3.95</v>
      </c>
      <c r="D28" s="20">
        <v>6</v>
      </c>
      <c r="E28" s="20">
        <f t="shared" si="0"/>
        <v>23.700000000000003</v>
      </c>
      <c r="F28" s="20">
        <v>2.8</v>
      </c>
      <c r="G28" s="18" t="s">
        <v>363</v>
      </c>
      <c r="H28" s="18" t="s">
        <v>377</v>
      </c>
      <c r="I28" s="18" t="s">
        <v>369</v>
      </c>
      <c r="J28" s="18" t="s">
        <v>378</v>
      </c>
    </row>
    <row r="29" spans="1:10" x14ac:dyDescent="0.25">
      <c r="A29" s="18"/>
      <c r="B29" s="18" t="s">
        <v>201</v>
      </c>
      <c r="C29" s="20"/>
      <c r="D29" s="20"/>
      <c r="E29" s="20"/>
      <c r="F29" s="20"/>
      <c r="G29" s="18" t="s">
        <v>363</v>
      </c>
      <c r="H29" s="18" t="s">
        <v>377</v>
      </c>
      <c r="I29" s="18" t="s">
        <v>369</v>
      </c>
      <c r="J29" s="18" t="s">
        <v>378</v>
      </c>
    </row>
    <row r="30" spans="1:10" x14ac:dyDescent="0.25">
      <c r="A30" s="18" t="s">
        <v>394</v>
      </c>
      <c r="B30" s="18" t="s">
        <v>198</v>
      </c>
      <c r="C30" s="20">
        <v>3.95</v>
      </c>
      <c r="D30" s="20">
        <v>7.65</v>
      </c>
      <c r="E30" s="20">
        <f t="shared" si="0"/>
        <v>30.217500000000001</v>
      </c>
      <c r="F30" s="20">
        <v>2.8</v>
      </c>
      <c r="G30" s="18" t="s">
        <v>363</v>
      </c>
      <c r="H30" s="18" t="s">
        <v>385</v>
      </c>
      <c r="I30" s="18" t="s">
        <v>369</v>
      </c>
      <c r="J30" s="18" t="s">
        <v>376</v>
      </c>
    </row>
    <row r="31" spans="1:10" x14ac:dyDescent="0.25">
      <c r="A31" s="18"/>
      <c r="B31" s="18" t="s">
        <v>379</v>
      </c>
      <c r="C31" s="20">
        <v>3.95</v>
      </c>
      <c r="D31" s="20">
        <v>7.65</v>
      </c>
      <c r="E31" s="20">
        <f t="shared" si="0"/>
        <v>30.217500000000001</v>
      </c>
      <c r="F31" s="20">
        <v>2.8</v>
      </c>
      <c r="G31" s="18" t="s">
        <v>363</v>
      </c>
      <c r="H31" s="18" t="s">
        <v>377</v>
      </c>
      <c r="I31" s="18" t="s">
        <v>369</v>
      </c>
      <c r="J31" s="18" t="s">
        <v>378</v>
      </c>
    </row>
    <row r="32" spans="1:10" ht="30" x14ac:dyDescent="0.25">
      <c r="A32" s="18" t="s">
        <v>219</v>
      </c>
      <c r="B32" s="18" t="s">
        <v>231</v>
      </c>
      <c r="C32" s="20">
        <v>22</v>
      </c>
      <c r="D32" s="20">
        <v>42</v>
      </c>
      <c r="E32" s="20">
        <f t="shared" si="0"/>
        <v>924</v>
      </c>
      <c r="F32" s="20">
        <v>7</v>
      </c>
      <c r="G32" s="18" t="s">
        <v>395</v>
      </c>
      <c r="H32" s="18" t="s">
        <v>170</v>
      </c>
      <c r="I32" s="18" t="s">
        <v>396</v>
      </c>
      <c r="J32" s="19" t="s">
        <v>397</v>
      </c>
    </row>
    <row r="33" spans="1:10" x14ac:dyDescent="0.25">
      <c r="A33" s="18" t="s">
        <v>223</v>
      </c>
      <c r="B33" s="18" t="s">
        <v>236</v>
      </c>
      <c r="C33" s="20">
        <v>4.5</v>
      </c>
      <c r="D33" s="20">
        <v>15.8</v>
      </c>
      <c r="E33" s="20">
        <f t="shared" si="0"/>
        <v>71.100000000000009</v>
      </c>
      <c r="F33" s="20">
        <v>3.5</v>
      </c>
      <c r="G33" s="18" t="s">
        <v>395</v>
      </c>
      <c r="H33" s="18" t="s">
        <v>170</v>
      </c>
      <c r="I33" s="18" t="s">
        <v>396</v>
      </c>
      <c r="J33" s="18" t="s">
        <v>398</v>
      </c>
    </row>
    <row r="34" spans="1:10" x14ac:dyDescent="0.25">
      <c r="A34" s="18" t="s">
        <v>225</v>
      </c>
      <c r="B34" s="18" t="s">
        <v>399</v>
      </c>
      <c r="C34" s="20">
        <v>3.65</v>
      </c>
      <c r="D34" s="20">
        <v>4.0999999999999996</v>
      </c>
      <c r="E34" s="20">
        <f t="shared" si="0"/>
        <v>14.964999999999998</v>
      </c>
      <c r="F34" s="20">
        <v>3.5</v>
      </c>
      <c r="G34" s="18" t="s">
        <v>400</v>
      </c>
      <c r="H34" s="18" t="s">
        <v>170</v>
      </c>
      <c r="I34" s="18" t="s">
        <v>401</v>
      </c>
      <c r="J34" s="18" t="s">
        <v>191</v>
      </c>
    </row>
    <row r="35" spans="1:10" x14ac:dyDescent="0.25">
      <c r="A35" s="18"/>
      <c r="B35" s="18"/>
      <c r="C35" s="20"/>
      <c r="D35" s="20"/>
      <c r="E35" s="20"/>
      <c r="F35" s="20"/>
      <c r="G35" s="18"/>
      <c r="H35" s="18"/>
      <c r="I35" s="18"/>
      <c r="J35" s="18"/>
    </row>
    <row r="36" spans="1:10" x14ac:dyDescent="0.25">
      <c r="A36" s="18"/>
      <c r="B36" s="15" t="s">
        <v>5</v>
      </c>
      <c r="C36" s="20"/>
      <c r="D36" s="20"/>
      <c r="E36" s="20"/>
      <c r="F36" s="20"/>
      <c r="G36" s="18"/>
      <c r="H36" s="18"/>
      <c r="I36" s="18"/>
      <c r="J36" s="18"/>
    </row>
    <row r="37" spans="1:10" x14ac:dyDescent="0.25">
      <c r="A37" s="18" t="s">
        <v>227</v>
      </c>
      <c r="B37" s="18" t="s">
        <v>402</v>
      </c>
      <c r="C37" s="20">
        <v>2.1</v>
      </c>
      <c r="D37" s="20">
        <v>10.199999999999999</v>
      </c>
      <c r="E37" s="20">
        <f t="shared" si="0"/>
        <v>21.419999999999998</v>
      </c>
      <c r="F37" s="18">
        <v>3.5</v>
      </c>
      <c r="G37" s="18" t="s">
        <v>403</v>
      </c>
      <c r="H37" s="18" t="s">
        <v>328</v>
      </c>
      <c r="I37" s="18" t="s">
        <v>396</v>
      </c>
      <c r="J37" s="21" t="s">
        <v>404</v>
      </c>
    </row>
    <row r="38" spans="1:10" x14ac:dyDescent="0.25">
      <c r="A38" s="18"/>
      <c r="B38" s="18"/>
      <c r="C38" s="20">
        <v>3.65</v>
      </c>
      <c r="D38" s="20">
        <v>15.95</v>
      </c>
      <c r="E38" s="20">
        <f t="shared" si="0"/>
        <v>58.217499999999994</v>
      </c>
      <c r="F38" s="18">
        <v>3.5</v>
      </c>
      <c r="G38" s="18" t="s">
        <v>403</v>
      </c>
      <c r="H38" s="18" t="s">
        <v>328</v>
      </c>
      <c r="I38" s="18" t="s">
        <v>396</v>
      </c>
      <c r="J38" s="21" t="s">
        <v>405</v>
      </c>
    </row>
    <row r="39" spans="1:10" x14ac:dyDescent="0.25">
      <c r="A39" s="18"/>
      <c r="B39" s="18"/>
      <c r="C39" s="20">
        <v>3.97</v>
      </c>
      <c r="D39" s="20">
        <v>5.75</v>
      </c>
      <c r="E39" s="20">
        <f t="shared" si="0"/>
        <v>22.827500000000001</v>
      </c>
      <c r="F39" s="18">
        <v>3.5</v>
      </c>
      <c r="G39" s="18" t="s">
        <v>403</v>
      </c>
      <c r="H39" s="18" t="s">
        <v>328</v>
      </c>
      <c r="I39" s="18" t="s">
        <v>396</v>
      </c>
      <c r="J39" s="18"/>
    </row>
    <row r="40" spans="1:10" x14ac:dyDescent="0.25">
      <c r="A40" s="18"/>
      <c r="B40" s="18"/>
      <c r="C40" s="20">
        <v>1.7</v>
      </c>
      <c r="D40" s="20">
        <v>11.15</v>
      </c>
      <c r="E40" s="20">
        <f t="shared" si="0"/>
        <v>18.955000000000002</v>
      </c>
      <c r="F40" s="18">
        <v>3.5</v>
      </c>
      <c r="G40" s="18" t="s">
        <v>403</v>
      </c>
      <c r="H40" s="18" t="s">
        <v>328</v>
      </c>
      <c r="I40" s="18" t="s">
        <v>396</v>
      </c>
      <c r="J40" s="18"/>
    </row>
    <row r="41" spans="1:10" x14ac:dyDescent="0.25">
      <c r="A41" s="21" t="s">
        <v>230</v>
      </c>
      <c r="B41" s="18" t="s">
        <v>406</v>
      </c>
      <c r="C41" s="18">
        <v>2.9</v>
      </c>
      <c r="D41" s="18">
        <v>3.65</v>
      </c>
      <c r="E41" s="20">
        <f t="shared" si="0"/>
        <v>10.584999999999999</v>
      </c>
      <c r="F41" s="18">
        <v>2.7</v>
      </c>
      <c r="G41" s="18" t="s">
        <v>363</v>
      </c>
      <c r="H41" s="18" t="s">
        <v>377</v>
      </c>
      <c r="I41" s="18" t="s">
        <v>407</v>
      </c>
      <c r="J41" s="18" t="s">
        <v>408</v>
      </c>
    </row>
    <row r="42" spans="1:10" x14ac:dyDescent="0.25">
      <c r="A42" s="21" t="s">
        <v>235</v>
      </c>
      <c r="B42" s="18" t="s">
        <v>409</v>
      </c>
      <c r="C42" s="18">
        <v>2.9</v>
      </c>
      <c r="D42" s="18">
        <v>3.65</v>
      </c>
      <c r="E42" s="20">
        <f t="shared" si="0"/>
        <v>10.584999999999999</v>
      </c>
      <c r="F42" s="18">
        <v>2.7</v>
      </c>
      <c r="G42" s="18" t="s">
        <v>363</v>
      </c>
      <c r="H42" s="18" t="s">
        <v>377</v>
      </c>
      <c r="I42" s="18" t="s">
        <v>407</v>
      </c>
      <c r="J42" s="18" t="s">
        <v>410</v>
      </c>
    </row>
    <row r="43" spans="1:10" x14ac:dyDescent="0.25">
      <c r="A43" s="18" t="s">
        <v>238</v>
      </c>
      <c r="B43" s="18" t="s">
        <v>411</v>
      </c>
      <c r="C43" s="18"/>
      <c r="D43" s="18"/>
      <c r="E43" s="20"/>
      <c r="F43" s="18"/>
      <c r="G43" s="18"/>
      <c r="H43" s="18"/>
      <c r="I43" s="18"/>
      <c r="J43" s="18" t="s">
        <v>412</v>
      </c>
    </row>
    <row r="44" spans="1:10" x14ac:dyDescent="0.25">
      <c r="A44" s="18" t="s">
        <v>241</v>
      </c>
      <c r="B44" s="18" t="s">
        <v>413</v>
      </c>
      <c r="C44" s="18"/>
      <c r="D44" s="18"/>
      <c r="E44" s="20"/>
      <c r="F44" s="18"/>
      <c r="G44" s="18"/>
      <c r="H44" s="18"/>
      <c r="I44" s="18"/>
      <c r="J44" s="18" t="s">
        <v>412</v>
      </c>
    </row>
    <row r="45" spans="1:10" x14ac:dyDescent="0.25">
      <c r="A45" s="18" t="s">
        <v>414</v>
      </c>
      <c r="B45" s="18" t="s">
        <v>415</v>
      </c>
      <c r="C45" s="18"/>
      <c r="D45" s="18"/>
      <c r="E45" s="20"/>
      <c r="F45" s="18"/>
      <c r="G45" s="18"/>
      <c r="H45" s="18"/>
      <c r="I45" s="18"/>
      <c r="J45" s="18" t="s">
        <v>412</v>
      </c>
    </row>
    <row r="46" spans="1:10" x14ac:dyDescent="0.25">
      <c r="A46" s="18" t="s">
        <v>249</v>
      </c>
      <c r="B46" s="18" t="s">
        <v>416</v>
      </c>
      <c r="C46" s="18"/>
      <c r="D46" s="18"/>
      <c r="E46" s="20"/>
      <c r="F46" s="18"/>
      <c r="G46" s="18"/>
      <c r="H46" s="18"/>
      <c r="I46" s="18"/>
      <c r="J46" s="18" t="s">
        <v>412</v>
      </c>
    </row>
    <row r="47" spans="1:10" x14ac:dyDescent="0.25">
      <c r="A47" s="18"/>
      <c r="B47" s="18"/>
      <c r="C47" s="18"/>
      <c r="D47" s="18"/>
      <c r="E47" s="20"/>
      <c r="F47" s="18"/>
      <c r="G47" s="18"/>
      <c r="H47" s="18"/>
      <c r="I47" s="18"/>
      <c r="J47" s="18"/>
    </row>
    <row r="48" spans="1:10" x14ac:dyDescent="0.25">
      <c r="A48" s="28"/>
      <c r="B48" s="15" t="s">
        <v>255</v>
      </c>
      <c r="C48" s="16" t="s">
        <v>161</v>
      </c>
      <c r="D48" s="16" t="s">
        <v>164</v>
      </c>
      <c r="E48" s="29" t="s">
        <v>163</v>
      </c>
      <c r="F48" s="15" t="s">
        <v>417</v>
      </c>
      <c r="G48" s="15" t="s">
        <v>336</v>
      </c>
      <c r="H48" s="28"/>
      <c r="I48" s="28"/>
      <c r="J48" s="28"/>
    </row>
    <row r="49" spans="1:10" x14ac:dyDescent="0.25">
      <c r="A49" s="18" t="s">
        <v>169</v>
      </c>
      <c r="B49" s="18" t="s">
        <v>337</v>
      </c>
      <c r="C49" s="18">
        <v>6.95</v>
      </c>
      <c r="D49" s="18">
        <v>2.1</v>
      </c>
      <c r="E49" s="20">
        <f>SUM(C49*D49)</f>
        <v>14.595000000000001</v>
      </c>
      <c r="F49" s="18"/>
      <c r="G49" s="20">
        <f>SUM(E49*2)</f>
        <v>29.19</v>
      </c>
      <c r="H49" s="18"/>
      <c r="I49" s="18"/>
      <c r="J49" s="18" t="s">
        <v>338</v>
      </c>
    </row>
    <row r="50" spans="1:10" x14ac:dyDescent="0.25">
      <c r="A50" s="18"/>
      <c r="B50" s="18" t="s">
        <v>339</v>
      </c>
      <c r="C50" s="18">
        <v>2.4</v>
      </c>
      <c r="D50" s="18">
        <v>2.1</v>
      </c>
      <c r="E50" s="20">
        <f>SUM(C50*D50)</f>
        <v>5.04</v>
      </c>
      <c r="F50" s="18"/>
      <c r="G50" s="20">
        <f>SUM(E50*2)</f>
        <v>10.08</v>
      </c>
      <c r="H50" s="18"/>
      <c r="I50" s="18"/>
      <c r="J50" s="18" t="s">
        <v>418</v>
      </c>
    </row>
    <row r="51" spans="1:10" x14ac:dyDescent="0.25">
      <c r="A51" s="18" t="s">
        <v>175</v>
      </c>
      <c r="B51" s="18" t="s">
        <v>419</v>
      </c>
      <c r="C51" s="18">
        <v>3.85</v>
      </c>
      <c r="D51" s="18">
        <v>0.6</v>
      </c>
      <c r="E51" s="20">
        <f t="shared" ref="E51:E63" si="1">SUM(C51*D51)</f>
        <v>2.31</v>
      </c>
      <c r="F51" s="18">
        <v>4</v>
      </c>
      <c r="G51" s="20">
        <f>SUM(E51*8)</f>
        <v>18.48</v>
      </c>
      <c r="H51" s="18"/>
      <c r="I51" s="18"/>
      <c r="J51" s="18" t="s">
        <v>420</v>
      </c>
    </row>
    <row r="52" spans="1:10" x14ac:dyDescent="0.25">
      <c r="A52" s="18"/>
      <c r="B52" s="18"/>
      <c r="C52" s="18">
        <v>3.85</v>
      </c>
      <c r="D52" s="18">
        <v>2.8</v>
      </c>
      <c r="E52" s="20">
        <f>SUM(C52*D52)</f>
        <v>10.78</v>
      </c>
      <c r="F52" s="18"/>
      <c r="G52" s="20">
        <f>SUM(E52*2)</f>
        <v>21.56</v>
      </c>
      <c r="H52" s="18"/>
      <c r="I52" s="18"/>
      <c r="J52" s="18"/>
    </row>
    <row r="53" spans="1:10" x14ac:dyDescent="0.25">
      <c r="A53" s="18"/>
      <c r="B53" s="18" t="s">
        <v>421</v>
      </c>
      <c r="C53" s="18">
        <v>0.4</v>
      </c>
      <c r="D53" s="18">
        <v>1</v>
      </c>
      <c r="E53" s="20">
        <f t="shared" si="1"/>
        <v>0.4</v>
      </c>
      <c r="F53" s="18"/>
      <c r="G53" s="20">
        <f>SUM(E53*2)</f>
        <v>0.8</v>
      </c>
      <c r="H53" s="18"/>
      <c r="I53" s="18"/>
      <c r="J53" s="18" t="s">
        <v>422</v>
      </c>
    </row>
    <row r="54" spans="1:10" x14ac:dyDescent="0.25">
      <c r="A54" s="18"/>
      <c r="B54" s="18"/>
      <c r="C54" s="18">
        <v>1.33</v>
      </c>
      <c r="D54" s="18">
        <v>0.55000000000000004</v>
      </c>
      <c r="E54" s="20">
        <f t="shared" si="1"/>
        <v>0.73150000000000015</v>
      </c>
      <c r="F54" s="18"/>
      <c r="G54" s="20">
        <f>SUM(E54*2)</f>
        <v>1.4630000000000003</v>
      </c>
      <c r="H54" s="18"/>
      <c r="I54" s="18"/>
      <c r="J54" s="18" t="s">
        <v>418</v>
      </c>
    </row>
    <row r="55" spans="1:10" x14ac:dyDescent="0.25">
      <c r="A55" s="18" t="s">
        <v>179</v>
      </c>
      <c r="B55" s="18" t="s">
        <v>354</v>
      </c>
      <c r="C55" s="18">
        <v>0.55000000000000004</v>
      </c>
      <c r="D55" s="18">
        <v>1.2</v>
      </c>
      <c r="E55" s="20">
        <f t="shared" si="1"/>
        <v>0.66</v>
      </c>
      <c r="F55" s="18"/>
      <c r="G55" s="20">
        <f>SUM(E55*2)</f>
        <v>1.32</v>
      </c>
      <c r="H55" s="18"/>
      <c r="I55" s="18"/>
      <c r="J55" s="18" t="s">
        <v>418</v>
      </c>
    </row>
    <row r="56" spans="1:10" s="30" customFormat="1" x14ac:dyDescent="0.25">
      <c r="A56" s="18" t="s">
        <v>181</v>
      </c>
      <c r="B56" s="21" t="s">
        <v>423</v>
      </c>
      <c r="C56" s="21">
        <v>3.85</v>
      </c>
      <c r="D56" s="21">
        <v>0.6</v>
      </c>
      <c r="E56" s="23">
        <f t="shared" si="1"/>
        <v>2.31</v>
      </c>
      <c r="F56" s="21">
        <v>4</v>
      </c>
      <c r="G56" s="23">
        <f>SUM(E56*8)</f>
        <v>18.48</v>
      </c>
      <c r="H56" s="21"/>
      <c r="I56" s="21"/>
      <c r="J56" s="21" t="s">
        <v>420</v>
      </c>
    </row>
    <row r="57" spans="1:10" s="30" customFormat="1" x14ac:dyDescent="0.25">
      <c r="A57" s="18"/>
      <c r="B57" s="21"/>
      <c r="C57" s="21">
        <v>3.85</v>
      </c>
      <c r="D57" s="21">
        <v>2.8</v>
      </c>
      <c r="E57" s="23">
        <f t="shared" si="1"/>
        <v>10.78</v>
      </c>
      <c r="F57" s="21"/>
      <c r="G57" s="23">
        <f t="shared" ref="G57" si="2">SUM(E57*2)</f>
        <v>21.56</v>
      </c>
      <c r="H57" s="21"/>
      <c r="I57" s="21"/>
      <c r="J57" s="21" t="s">
        <v>418</v>
      </c>
    </row>
    <row r="58" spans="1:10" s="30" customFormat="1" x14ac:dyDescent="0.25">
      <c r="A58" s="18" t="s">
        <v>186</v>
      </c>
      <c r="B58" s="21" t="s">
        <v>424</v>
      </c>
      <c r="C58" s="21">
        <v>11.5</v>
      </c>
      <c r="D58" s="21">
        <v>2.4</v>
      </c>
      <c r="E58" s="23">
        <f t="shared" si="1"/>
        <v>27.599999999999998</v>
      </c>
      <c r="F58" s="21"/>
      <c r="G58" s="23">
        <f>SUM(E58)</f>
        <v>27.599999999999998</v>
      </c>
      <c r="H58" s="21"/>
      <c r="I58" s="21"/>
      <c r="J58" s="21" t="s">
        <v>425</v>
      </c>
    </row>
    <row r="59" spans="1:10" x14ac:dyDescent="0.25">
      <c r="A59" s="18" t="s">
        <v>189</v>
      </c>
      <c r="B59" s="18" t="s">
        <v>275</v>
      </c>
      <c r="C59" s="18">
        <v>3.85</v>
      </c>
      <c r="D59" s="18">
        <v>2</v>
      </c>
      <c r="E59" s="20">
        <f t="shared" si="1"/>
        <v>7.7</v>
      </c>
      <c r="F59" s="18">
        <v>3</v>
      </c>
      <c r="G59" s="20">
        <f>SUM(E59)</f>
        <v>7.7</v>
      </c>
      <c r="H59" s="18"/>
      <c r="I59" s="18"/>
      <c r="J59" s="18" t="s">
        <v>426</v>
      </c>
    </row>
    <row r="60" spans="1:10" x14ac:dyDescent="0.25">
      <c r="A60" s="18"/>
      <c r="B60" s="18"/>
      <c r="C60" s="18">
        <v>3.85</v>
      </c>
      <c r="D60" s="18">
        <v>0.6</v>
      </c>
      <c r="E60" s="20">
        <f t="shared" si="1"/>
        <v>2.31</v>
      </c>
      <c r="F60" s="18"/>
      <c r="G60" s="20">
        <f>SUM(E60)</f>
        <v>2.31</v>
      </c>
      <c r="H60" s="18"/>
      <c r="I60" s="18"/>
      <c r="J60" s="18" t="s">
        <v>427</v>
      </c>
    </row>
    <row r="61" spans="1:10" x14ac:dyDescent="0.25">
      <c r="A61" s="18"/>
      <c r="B61" s="18" t="s">
        <v>402</v>
      </c>
      <c r="C61" s="18">
        <v>3.85</v>
      </c>
      <c r="D61" s="18">
        <v>2</v>
      </c>
      <c r="E61" s="20">
        <f t="shared" si="1"/>
        <v>7.7</v>
      </c>
      <c r="F61" s="18">
        <v>2</v>
      </c>
      <c r="G61" s="20">
        <f>SUM(E61*4)</f>
        <v>30.8</v>
      </c>
      <c r="H61" s="18"/>
      <c r="I61" s="18"/>
      <c r="J61" s="18" t="s">
        <v>338</v>
      </c>
    </row>
    <row r="62" spans="1:10" s="30" customFormat="1" x14ac:dyDescent="0.25">
      <c r="A62" s="18" t="s">
        <v>192</v>
      </c>
      <c r="B62" s="21" t="s">
        <v>428</v>
      </c>
      <c r="C62" s="21">
        <v>3.85</v>
      </c>
      <c r="D62" s="21">
        <v>2</v>
      </c>
      <c r="E62" s="23">
        <f t="shared" si="1"/>
        <v>7.7</v>
      </c>
      <c r="F62" s="21">
        <v>2</v>
      </c>
      <c r="G62" s="23">
        <f>SUM(E62*2)</f>
        <v>15.4</v>
      </c>
      <c r="H62" s="21"/>
      <c r="I62" s="21"/>
      <c r="J62" s="21" t="s">
        <v>426</v>
      </c>
    </row>
    <row r="63" spans="1:10" s="30" customFormat="1" x14ac:dyDescent="0.25">
      <c r="A63" s="18"/>
      <c r="B63" s="21"/>
      <c r="C63" s="21">
        <v>3.85</v>
      </c>
      <c r="D63" s="21">
        <v>0.6</v>
      </c>
      <c r="E63" s="23">
        <f t="shared" si="1"/>
        <v>2.31</v>
      </c>
      <c r="F63" s="21"/>
      <c r="G63" s="23">
        <f>SUM(E63)</f>
        <v>2.31</v>
      </c>
      <c r="H63" s="21"/>
      <c r="I63" s="21"/>
      <c r="J63" s="21" t="s">
        <v>426</v>
      </c>
    </row>
    <row r="64" spans="1:10" s="30" customFormat="1" x14ac:dyDescent="0.25">
      <c r="A64" s="18" t="s">
        <v>195</v>
      </c>
      <c r="B64" s="21" t="s">
        <v>429</v>
      </c>
      <c r="C64" s="21">
        <v>3.8</v>
      </c>
      <c r="D64" s="21">
        <v>2</v>
      </c>
      <c r="E64" s="23">
        <f>SUM(C64*D64)</f>
        <v>7.6</v>
      </c>
      <c r="F64" s="21"/>
      <c r="G64" s="21">
        <f>SUM(E64*2)</f>
        <v>15.2</v>
      </c>
      <c r="H64" s="21"/>
      <c r="I64" s="21"/>
      <c r="J64" s="21" t="s">
        <v>338</v>
      </c>
    </row>
    <row r="65" spans="1:10" s="30" customFormat="1" x14ac:dyDescent="0.25">
      <c r="A65" s="18" t="s">
        <v>197</v>
      </c>
      <c r="B65" s="21" t="s">
        <v>430</v>
      </c>
      <c r="C65" s="21">
        <v>1</v>
      </c>
      <c r="D65" s="21">
        <v>1</v>
      </c>
      <c r="E65" s="23">
        <f>SUM(C65*D65)</f>
        <v>1</v>
      </c>
      <c r="F65" s="21" t="s">
        <v>431</v>
      </c>
      <c r="G65" s="21">
        <f>SUM(E65*4)</f>
        <v>4</v>
      </c>
      <c r="H65" s="21"/>
      <c r="I65" s="21"/>
      <c r="J65" s="21" t="s">
        <v>432</v>
      </c>
    </row>
    <row r="66" spans="1:10" s="30" customFormat="1" x14ac:dyDescent="0.25">
      <c r="A66" s="18"/>
      <c r="B66" s="21"/>
      <c r="C66" s="21"/>
      <c r="D66" s="21"/>
      <c r="E66" s="23"/>
      <c r="F66" s="21"/>
      <c r="G66" s="23"/>
      <c r="H66" s="21"/>
      <c r="I66" s="21"/>
      <c r="J66" s="21"/>
    </row>
    <row r="67" spans="1:10" s="30" customFormat="1" x14ac:dyDescent="0.25">
      <c r="A67" s="18"/>
      <c r="B67" s="24" t="s">
        <v>279</v>
      </c>
      <c r="C67" s="21"/>
      <c r="D67" s="21"/>
      <c r="E67" s="23"/>
      <c r="F67" s="21"/>
      <c r="G67" s="21"/>
      <c r="H67" s="21"/>
      <c r="I67" s="21"/>
      <c r="J67" s="21"/>
    </row>
    <row r="68" spans="1:10" x14ac:dyDescent="0.25">
      <c r="A68" s="18" t="s">
        <v>169</v>
      </c>
      <c r="B68" s="21" t="s">
        <v>359</v>
      </c>
      <c r="C68" s="21"/>
      <c r="D68" s="18"/>
      <c r="E68" s="20"/>
      <c r="F68" s="18"/>
      <c r="G68" s="18">
        <v>40</v>
      </c>
      <c r="H68" s="18"/>
      <c r="I68" s="18"/>
      <c r="J68" s="18"/>
    </row>
    <row r="69" spans="1:10" x14ac:dyDescent="0.25">
      <c r="A69" s="18" t="s">
        <v>175</v>
      </c>
      <c r="B69" s="21" t="s">
        <v>361</v>
      </c>
      <c r="C69" s="21"/>
      <c r="D69" s="18"/>
      <c r="E69" s="20"/>
      <c r="F69" s="18"/>
      <c r="G69" s="18">
        <v>40</v>
      </c>
      <c r="H69" s="18"/>
      <c r="I69" s="18"/>
      <c r="J69" s="18"/>
    </row>
    <row r="70" spans="1:10" x14ac:dyDescent="0.25">
      <c r="A70" s="18"/>
      <c r="B70" s="21"/>
      <c r="C70" s="18"/>
      <c r="D70" s="18"/>
      <c r="E70" s="20"/>
      <c r="F70" s="18"/>
      <c r="G70" s="18"/>
      <c r="H70" s="18"/>
      <c r="I70" s="18"/>
      <c r="J70" s="18"/>
    </row>
    <row r="71" spans="1:10" x14ac:dyDescent="0.25">
      <c r="A71" s="18"/>
      <c r="B71" s="21"/>
      <c r="C71" s="18"/>
      <c r="D71" s="18"/>
      <c r="E71" s="20"/>
      <c r="F71" s="18"/>
      <c r="G71" s="18"/>
      <c r="H71" s="18"/>
      <c r="I71" s="18"/>
      <c r="J71" s="18"/>
    </row>
    <row r="72" spans="1:10" x14ac:dyDescent="0.25">
      <c r="A72" s="18"/>
      <c r="B72" s="22"/>
      <c r="C72" s="18"/>
      <c r="D72" s="18"/>
      <c r="E72" s="20"/>
      <c r="F72" s="18"/>
      <c r="G72" s="18"/>
      <c r="H72" s="18"/>
      <c r="I72" s="18"/>
      <c r="J72" s="18"/>
    </row>
    <row r="73" spans="1:10" x14ac:dyDescent="0.25">
      <c r="A73" s="18"/>
      <c r="B73" s="18"/>
      <c r="C73" s="18"/>
      <c r="D73" s="18"/>
      <c r="E73" s="20"/>
      <c r="F73" s="18"/>
      <c r="G73" s="18"/>
      <c r="H73" s="18"/>
      <c r="I73" s="18"/>
      <c r="J73" s="18"/>
    </row>
    <row r="74" spans="1:10" x14ac:dyDescent="0.25">
      <c r="A74" s="18"/>
      <c r="B74" s="18"/>
      <c r="C74" s="18"/>
      <c r="D74" s="18"/>
      <c r="E74" s="20"/>
      <c r="F74" s="18"/>
      <c r="G74" s="18"/>
      <c r="H74" s="18"/>
      <c r="I74" s="18"/>
      <c r="J74" s="18"/>
    </row>
    <row r="75" spans="1:10" x14ac:dyDescent="0.25">
      <c r="E75" s="26"/>
    </row>
  </sheetData>
  <sheetProtection algorithmName="SHA-512" hashValue="Go99bFH3RtR3hBSiise40vPujPXrYCTqLcBcp/VsC4jAj9MTrzj5snKS7cKb58HsvtZmEbPE5eQVSy24EWtw0Q==" saltValue="4ZceoXdb5xXixB+r/T4I5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ED4-59F5-4683-BB82-4EF8B0C1076F}">
  <dimension ref="A1:J87"/>
  <sheetViews>
    <sheetView topLeftCell="A2" zoomScale="110" zoomScaleNormal="110" workbookViewId="0">
      <selection activeCell="M32" sqref="M32"/>
    </sheetView>
  </sheetViews>
  <sheetFormatPr defaultRowHeight="15" x14ac:dyDescent="0.25"/>
  <cols>
    <col min="1" max="1" width="9.140625" style="2"/>
    <col min="2" max="2" width="31.5703125" style="2" customWidth="1"/>
    <col min="3" max="6" width="15.7109375" style="2" customWidth="1"/>
    <col min="7" max="7" width="14.140625" style="2" customWidth="1"/>
    <col min="8" max="8" width="16.42578125" style="2" customWidth="1"/>
    <col min="9" max="9" width="19.5703125" style="2" customWidth="1"/>
    <col min="10" max="10" width="45.85546875" style="2" customWidth="1"/>
    <col min="11" max="16384" width="9.140625" style="2"/>
  </cols>
  <sheetData>
    <row r="1" spans="1:10" ht="18.75" x14ac:dyDescent="0.3">
      <c r="A1" s="1" t="s">
        <v>433</v>
      </c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 t="s">
        <v>159</v>
      </c>
      <c r="B3" s="4" t="s">
        <v>160</v>
      </c>
      <c r="C3" s="4" t="s">
        <v>161</v>
      </c>
      <c r="D3" s="4" t="s">
        <v>162</v>
      </c>
      <c r="E3" s="4" t="s">
        <v>163</v>
      </c>
      <c r="F3" s="4" t="s">
        <v>164</v>
      </c>
      <c r="G3" s="4" t="s">
        <v>165</v>
      </c>
      <c r="H3" s="4" t="s">
        <v>166</v>
      </c>
      <c r="I3" s="4" t="s">
        <v>167</v>
      </c>
      <c r="J3" s="4" t="s">
        <v>290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7" t="s">
        <v>169</v>
      </c>
      <c r="B5" s="5" t="s">
        <v>139</v>
      </c>
      <c r="C5" s="5">
        <v>3.1</v>
      </c>
      <c r="D5" s="5">
        <v>3.8</v>
      </c>
      <c r="E5" s="6">
        <v>11.78</v>
      </c>
      <c r="F5" s="5">
        <v>2.2999999999999998</v>
      </c>
      <c r="G5" s="5" t="s">
        <v>363</v>
      </c>
      <c r="H5" s="5" t="s">
        <v>434</v>
      </c>
      <c r="I5" s="5" t="s">
        <v>291</v>
      </c>
      <c r="J5" s="5" t="s">
        <v>435</v>
      </c>
    </row>
    <row r="6" spans="1:10" x14ac:dyDescent="0.25">
      <c r="A6" s="5" t="s">
        <v>292</v>
      </c>
      <c r="B6" s="5" t="s">
        <v>436</v>
      </c>
      <c r="C6" s="5">
        <v>3.7</v>
      </c>
      <c r="D6" s="5">
        <v>18.2</v>
      </c>
      <c r="E6" s="6">
        <v>67.34</v>
      </c>
      <c r="F6" s="5">
        <v>2.2999999999999998</v>
      </c>
      <c r="G6" s="5" t="s">
        <v>363</v>
      </c>
      <c r="H6" s="5" t="s">
        <v>434</v>
      </c>
      <c r="I6" s="5" t="s">
        <v>232</v>
      </c>
      <c r="J6" s="5" t="s">
        <v>437</v>
      </c>
    </row>
    <row r="7" spans="1:10" x14ac:dyDescent="0.25">
      <c r="A7" s="5" t="s">
        <v>179</v>
      </c>
      <c r="B7" s="5" t="s">
        <v>438</v>
      </c>
      <c r="C7" s="5">
        <v>3.2</v>
      </c>
      <c r="D7" s="5">
        <v>3.7</v>
      </c>
      <c r="E7" s="6">
        <v>11.840000000000002</v>
      </c>
      <c r="F7" s="5">
        <v>2.7</v>
      </c>
      <c r="G7" s="5" t="s">
        <v>363</v>
      </c>
      <c r="H7" s="5" t="s">
        <v>434</v>
      </c>
      <c r="I7" s="5" t="s">
        <v>232</v>
      </c>
      <c r="J7" s="5"/>
    </row>
    <row r="8" spans="1:10" x14ac:dyDescent="0.25">
      <c r="A8" s="5"/>
      <c r="B8" s="5"/>
      <c r="C8" s="5">
        <v>2.1</v>
      </c>
      <c r="D8" s="5">
        <v>5.4</v>
      </c>
      <c r="E8" s="6">
        <v>11.340000000000002</v>
      </c>
      <c r="F8" s="5">
        <v>2.7</v>
      </c>
      <c r="G8" s="5" t="s">
        <v>363</v>
      </c>
      <c r="H8" s="5" t="s">
        <v>434</v>
      </c>
      <c r="I8" s="5" t="s">
        <v>232</v>
      </c>
      <c r="J8" s="5"/>
    </row>
    <row r="9" spans="1:10" x14ac:dyDescent="0.25">
      <c r="A9" s="5"/>
      <c r="B9" s="5"/>
      <c r="C9" s="5">
        <v>2.1</v>
      </c>
      <c r="D9" s="5">
        <v>30.25</v>
      </c>
      <c r="E9" s="6">
        <v>63.525000000000006</v>
      </c>
      <c r="F9" s="5">
        <v>2.7</v>
      </c>
      <c r="G9" s="5" t="s">
        <v>363</v>
      </c>
      <c r="H9" s="5" t="s">
        <v>434</v>
      </c>
      <c r="I9" s="5" t="s">
        <v>232</v>
      </c>
      <c r="J9" s="5"/>
    </row>
    <row r="10" spans="1:10" x14ac:dyDescent="0.25">
      <c r="A10" s="5" t="s">
        <v>181</v>
      </c>
      <c r="B10" s="5" t="s">
        <v>439</v>
      </c>
      <c r="C10" s="5">
        <v>2.2000000000000002</v>
      </c>
      <c r="D10" s="5">
        <v>5.75</v>
      </c>
      <c r="E10" s="6">
        <v>12.65</v>
      </c>
      <c r="F10" s="5">
        <v>2.7</v>
      </c>
      <c r="G10" s="5" t="s">
        <v>363</v>
      </c>
      <c r="H10" s="5" t="s">
        <v>434</v>
      </c>
      <c r="I10" s="5" t="s">
        <v>232</v>
      </c>
      <c r="J10" s="5"/>
    </row>
    <row r="11" spans="1:10" x14ac:dyDescent="0.25">
      <c r="A11" s="5"/>
      <c r="B11" s="5"/>
      <c r="C11" s="5">
        <v>1.1000000000000001</v>
      </c>
      <c r="D11" s="5">
        <v>2.65</v>
      </c>
      <c r="E11" s="6">
        <v>2.915</v>
      </c>
      <c r="F11" s="5">
        <v>2.7</v>
      </c>
      <c r="G11" s="5" t="s">
        <v>440</v>
      </c>
      <c r="H11" s="5" t="s">
        <v>434</v>
      </c>
      <c r="I11" s="5" t="s">
        <v>232</v>
      </c>
      <c r="J11" s="5"/>
    </row>
    <row r="12" spans="1:10" x14ac:dyDescent="0.25">
      <c r="A12" s="5" t="s">
        <v>186</v>
      </c>
      <c r="B12" s="5" t="s">
        <v>441</v>
      </c>
      <c r="C12" s="5">
        <v>0.5</v>
      </c>
      <c r="D12" s="5">
        <v>1.1000000000000001</v>
      </c>
      <c r="E12" s="6">
        <v>0.55000000000000004</v>
      </c>
      <c r="F12" s="5">
        <v>2.1</v>
      </c>
      <c r="G12" s="5" t="s">
        <v>232</v>
      </c>
      <c r="H12" s="5" t="s">
        <v>434</v>
      </c>
      <c r="I12" s="5" t="s">
        <v>232</v>
      </c>
      <c r="J12" s="5" t="s">
        <v>191</v>
      </c>
    </row>
    <row r="13" spans="1:10" x14ac:dyDescent="0.25">
      <c r="A13" s="5" t="s">
        <v>189</v>
      </c>
      <c r="B13" s="5" t="s">
        <v>323</v>
      </c>
      <c r="C13" s="5">
        <v>2.6</v>
      </c>
      <c r="D13" s="5">
        <v>4</v>
      </c>
      <c r="E13" s="6">
        <v>10.4</v>
      </c>
      <c r="F13" s="5">
        <v>2.4</v>
      </c>
      <c r="G13" s="5" t="s">
        <v>400</v>
      </c>
      <c r="H13" s="5" t="s">
        <v>434</v>
      </c>
      <c r="I13" s="5" t="s">
        <v>442</v>
      </c>
      <c r="J13" s="5" t="s">
        <v>191</v>
      </c>
    </row>
    <row r="14" spans="1:10" x14ac:dyDescent="0.25">
      <c r="A14" s="5" t="s">
        <v>192</v>
      </c>
      <c r="B14" s="5" t="s">
        <v>304</v>
      </c>
      <c r="C14" s="5">
        <v>3</v>
      </c>
      <c r="D14" s="5">
        <v>7.4</v>
      </c>
      <c r="E14" s="6">
        <v>22.200000000000003</v>
      </c>
      <c r="F14" s="5">
        <v>2.7</v>
      </c>
      <c r="G14" s="5" t="s">
        <v>363</v>
      </c>
      <c r="H14" s="5" t="s">
        <v>434</v>
      </c>
      <c r="I14" s="5" t="s">
        <v>305</v>
      </c>
      <c r="J14" s="5" t="s">
        <v>306</v>
      </c>
    </row>
    <row r="15" spans="1:10" x14ac:dyDescent="0.25">
      <c r="A15" s="5"/>
      <c r="B15" s="5"/>
      <c r="C15" s="5">
        <v>1</v>
      </c>
      <c r="D15" s="5">
        <v>1.8</v>
      </c>
      <c r="E15" s="6">
        <v>1.8</v>
      </c>
      <c r="F15" s="5">
        <v>2.7</v>
      </c>
      <c r="G15" s="5" t="s">
        <v>363</v>
      </c>
      <c r="H15" s="5" t="s">
        <v>434</v>
      </c>
      <c r="I15" s="5"/>
      <c r="J15" s="5"/>
    </row>
    <row r="16" spans="1:10" x14ac:dyDescent="0.25">
      <c r="A16" s="7"/>
      <c r="B16" s="5" t="s">
        <v>307</v>
      </c>
      <c r="C16" s="5"/>
      <c r="D16" s="5"/>
      <c r="E16" s="6"/>
      <c r="F16" s="5"/>
      <c r="G16" s="5"/>
      <c r="H16" s="5"/>
      <c r="I16" s="5"/>
      <c r="J16" s="5" t="s">
        <v>443</v>
      </c>
    </row>
    <row r="17" spans="1:10" x14ac:dyDescent="0.25">
      <c r="A17" s="5"/>
      <c r="B17" s="5" t="s">
        <v>444</v>
      </c>
      <c r="C17" s="5">
        <v>3</v>
      </c>
      <c r="D17" s="5">
        <v>4</v>
      </c>
      <c r="E17" s="6">
        <v>12</v>
      </c>
      <c r="F17" s="5">
        <v>2.7</v>
      </c>
      <c r="G17" s="5" t="s">
        <v>363</v>
      </c>
      <c r="H17" s="5" t="s">
        <v>445</v>
      </c>
      <c r="I17" s="5" t="s">
        <v>305</v>
      </c>
      <c r="J17" s="5" t="s">
        <v>309</v>
      </c>
    </row>
    <row r="18" spans="1:10" x14ac:dyDescent="0.25">
      <c r="A18" s="5"/>
      <c r="B18" s="5" t="s">
        <v>201</v>
      </c>
      <c r="C18" s="5">
        <v>0.9</v>
      </c>
      <c r="D18" s="5">
        <v>1.1000000000000001</v>
      </c>
      <c r="E18" s="6">
        <v>0.9900000000000001</v>
      </c>
      <c r="F18" s="5">
        <v>2.7</v>
      </c>
      <c r="G18" s="5" t="s">
        <v>363</v>
      </c>
      <c r="H18" s="5" t="s">
        <v>446</v>
      </c>
      <c r="I18" s="5"/>
      <c r="J18" s="5" t="s">
        <v>447</v>
      </c>
    </row>
    <row r="19" spans="1:10" x14ac:dyDescent="0.25">
      <c r="A19" s="5" t="s">
        <v>195</v>
      </c>
      <c r="B19" s="5" t="s">
        <v>313</v>
      </c>
      <c r="C19" s="5">
        <v>3</v>
      </c>
      <c r="D19" s="5">
        <v>7.4</v>
      </c>
      <c r="E19" s="6">
        <v>22.200000000000003</v>
      </c>
      <c r="F19" s="5">
        <v>2.7</v>
      </c>
      <c r="G19" s="5" t="s">
        <v>363</v>
      </c>
      <c r="H19" s="5" t="s">
        <v>434</v>
      </c>
      <c r="I19" s="5" t="s">
        <v>305</v>
      </c>
      <c r="J19" s="5" t="s">
        <v>306</v>
      </c>
    </row>
    <row r="20" spans="1:10" x14ac:dyDescent="0.25">
      <c r="A20" s="5"/>
      <c r="B20" s="5"/>
      <c r="C20" s="5">
        <v>1</v>
      </c>
      <c r="D20" s="5">
        <v>1.8</v>
      </c>
      <c r="E20" s="6">
        <v>1.8</v>
      </c>
      <c r="F20" s="5">
        <v>2.7</v>
      </c>
      <c r="G20" s="5"/>
      <c r="H20" s="5"/>
      <c r="I20" s="5"/>
      <c r="J20" s="5"/>
    </row>
    <row r="21" spans="1:10" x14ac:dyDescent="0.25">
      <c r="A21" s="7"/>
      <c r="B21" s="5" t="s">
        <v>307</v>
      </c>
      <c r="C21" s="5"/>
      <c r="D21" s="5"/>
      <c r="E21" s="6"/>
      <c r="F21" s="5"/>
      <c r="G21" s="5"/>
      <c r="H21" s="5"/>
      <c r="I21" s="5"/>
      <c r="J21" s="5" t="s">
        <v>448</v>
      </c>
    </row>
    <row r="22" spans="1:10" x14ac:dyDescent="0.25">
      <c r="A22" s="5"/>
      <c r="B22" s="5" t="s">
        <v>444</v>
      </c>
      <c r="C22" s="5">
        <v>3</v>
      </c>
      <c r="D22" s="5">
        <v>4</v>
      </c>
      <c r="E22" s="6">
        <v>12</v>
      </c>
      <c r="F22" s="5">
        <v>2.7</v>
      </c>
      <c r="G22" s="5" t="s">
        <v>363</v>
      </c>
      <c r="H22" s="5" t="s">
        <v>445</v>
      </c>
      <c r="I22" s="5" t="s">
        <v>305</v>
      </c>
      <c r="J22" s="5" t="s">
        <v>309</v>
      </c>
    </row>
    <row r="23" spans="1:10" x14ac:dyDescent="0.25">
      <c r="A23" s="5"/>
      <c r="B23" s="5" t="s">
        <v>201</v>
      </c>
      <c r="C23" s="5">
        <v>0.9</v>
      </c>
      <c r="D23" s="5">
        <v>1.1000000000000001</v>
      </c>
      <c r="E23" s="6">
        <v>0.9900000000000001</v>
      </c>
      <c r="F23" s="5">
        <v>2.7</v>
      </c>
      <c r="G23" s="5" t="s">
        <v>363</v>
      </c>
      <c r="H23" s="5" t="s">
        <v>445</v>
      </c>
      <c r="I23" s="5"/>
      <c r="J23" s="5" t="s">
        <v>447</v>
      </c>
    </row>
    <row r="24" spans="1:10" x14ac:dyDescent="0.25">
      <c r="A24" s="5" t="s">
        <v>197</v>
      </c>
      <c r="B24" s="5" t="s">
        <v>449</v>
      </c>
      <c r="C24" s="5">
        <v>3</v>
      </c>
      <c r="D24" s="5">
        <v>7.4</v>
      </c>
      <c r="E24" s="6">
        <v>22.200000000000003</v>
      </c>
      <c r="F24" s="5">
        <v>2.7</v>
      </c>
      <c r="G24" s="5" t="s">
        <v>363</v>
      </c>
      <c r="H24" s="5"/>
      <c r="I24" s="5" t="s">
        <v>305</v>
      </c>
      <c r="J24" s="5" t="s">
        <v>306</v>
      </c>
    </row>
    <row r="25" spans="1:10" x14ac:dyDescent="0.25">
      <c r="A25" s="5"/>
      <c r="B25" s="5"/>
      <c r="C25" s="5">
        <v>1</v>
      </c>
      <c r="D25" s="5">
        <v>1.8</v>
      </c>
      <c r="E25" s="6">
        <v>1.8</v>
      </c>
      <c r="F25" s="5">
        <v>2.7</v>
      </c>
      <c r="G25" s="5" t="s">
        <v>363</v>
      </c>
      <c r="H25" s="5"/>
      <c r="I25" s="5"/>
      <c r="J25" s="5"/>
    </row>
    <row r="26" spans="1:10" x14ac:dyDescent="0.25">
      <c r="A26" s="7"/>
      <c r="B26" s="5" t="s">
        <v>307</v>
      </c>
      <c r="C26" s="5"/>
      <c r="D26" s="5"/>
      <c r="E26" s="6"/>
      <c r="F26" s="5"/>
      <c r="G26" s="5"/>
      <c r="H26" s="5"/>
      <c r="I26" s="5"/>
      <c r="J26" s="5" t="s">
        <v>448</v>
      </c>
    </row>
    <row r="27" spans="1:10" x14ac:dyDescent="0.25">
      <c r="A27" s="5"/>
      <c r="B27" s="5" t="s">
        <v>444</v>
      </c>
      <c r="C27" s="5">
        <v>3</v>
      </c>
      <c r="D27" s="5">
        <v>4</v>
      </c>
      <c r="E27" s="6">
        <v>12</v>
      </c>
      <c r="F27" s="5">
        <v>2.7</v>
      </c>
      <c r="G27" s="5" t="s">
        <v>363</v>
      </c>
      <c r="H27" s="5"/>
      <c r="I27" s="5" t="s">
        <v>305</v>
      </c>
      <c r="J27" s="5" t="s">
        <v>309</v>
      </c>
    </row>
    <row r="28" spans="1:10" x14ac:dyDescent="0.25">
      <c r="A28" s="5"/>
      <c r="B28" s="5" t="s">
        <v>201</v>
      </c>
      <c r="C28" s="5">
        <v>0.9</v>
      </c>
      <c r="D28" s="5">
        <v>1.1000000000000001</v>
      </c>
      <c r="E28" s="6">
        <v>0.9900000000000001</v>
      </c>
      <c r="F28" s="5">
        <v>2.7</v>
      </c>
      <c r="G28" s="5" t="s">
        <v>363</v>
      </c>
      <c r="H28" s="5"/>
      <c r="I28" s="5"/>
      <c r="J28" s="5" t="s">
        <v>447</v>
      </c>
    </row>
    <row r="29" spans="1:10" x14ac:dyDescent="0.25">
      <c r="A29" s="5" t="s">
        <v>203</v>
      </c>
      <c r="B29" s="5" t="s">
        <v>450</v>
      </c>
      <c r="C29" s="5">
        <v>3.3</v>
      </c>
      <c r="D29" s="5">
        <v>7.4</v>
      </c>
      <c r="E29" s="6">
        <v>24.419999999999998</v>
      </c>
      <c r="F29" s="5">
        <v>2.7</v>
      </c>
      <c r="G29" s="5" t="s">
        <v>363</v>
      </c>
      <c r="H29" s="5"/>
      <c r="I29" s="5" t="s">
        <v>305</v>
      </c>
      <c r="J29" s="5" t="s">
        <v>306</v>
      </c>
    </row>
    <row r="30" spans="1:10" x14ac:dyDescent="0.25">
      <c r="A30" s="5"/>
      <c r="B30" s="5"/>
      <c r="C30" s="5">
        <v>1</v>
      </c>
      <c r="D30" s="5">
        <v>1.8</v>
      </c>
      <c r="E30" s="6">
        <v>1.8</v>
      </c>
      <c r="F30" s="5">
        <v>2.7</v>
      </c>
      <c r="G30" s="5"/>
      <c r="H30" s="5"/>
      <c r="I30" s="5"/>
      <c r="J30" s="5"/>
    </row>
    <row r="31" spans="1:10" x14ac:dyDescent="0.25">
      <c r="A31" s="7"/>
      <c r="B31" s="5" t="s">
        <v>307</v>
      </c>
      <c r="C31" s="5"/>
      <c r="D31" s="5"/>
      <c r="E31" s="6"/>
      <c r="F31" s="5"/>
      <c r="G31" s="5"/>
      <c r="H31" s="5"/>
      <c r="I31" s="5"/>
      <c r="J31" s="5" t="s">
        <v>448</v>
      </c>
    </row>
    <row r="32" spans="1:10" x14ac:dyDescent="0.25">
      <c r="A32" s="5"/>
      <c r="B32" s="5" t="s">
        <v>444</v>
      </c>
      <c r="C32" s="5">
        <v>3</v>
      </c>
      <c r="D32" s="5">
        <v>4</v>
      </c>
      <c r="E32" s="6">
        <v>12</v>
      </c>
      <c r="F32" s="5">
        <v>2.7</v>
      </c>
      <c r="G32" s="5" t="s">
        <v>363</v>
      </c>
      <c r="H32" s="5"/>
      <c r="I32" s="5" t="s">
        <v>305</v>
      </c>
      <c r="J32" s="5" t="s">
        <v>309</v>
      </c>
    </row>
    <row r="33" spans="1:10" x14ac:dyDescent="0.25">
      <c r="A33" s="5"/>
      <c r="B33" s="5" t="s">
        <v>201</v>
      </c>
      <c r="C33" s="5">
        <v>0.9</v>
      </c>
      <c r="D33" s="5">
        <v>1.1000000000000001</v>
      </c>
      <c r="E33" s="6">
        <v>0.9900000000000001</v>
      </c>
      <c r="F33" s="5">
        <v>2.7</v>
      </c>
      <c r="G33" s="5"/>
      <c r="H33" s="5"/>
      <c r="I33" s="5"/>
      <c r="J33" s="5"/>
    </row>
    <row r="34" spans="1:10" x14ac:dyDescent="0.25">
      <c r="A34" s="7" t="s">
        <v>207</v>
      </c>
      <c r="B34" s="5" t="s">
        <v>451</v>
      </c>
      <c r="C34" s="5">
        <v>2.2000000000000002</v>
      </c>
      <c r="D34" s="5">
        <v>4.2</v>
      </c>
      <c r="E34" s="6">
        <v>9.240000000000002</v>
      </c>
      <c r="F34" s="5">
        <v>2.7</v>
      </c>
      <c r="G34" s="5" t="s">
        <v>363</v>
      </c>
      <c r="H34" s="5" t="s">
        <v>434</v>
      </c>
      <c r="I34" s="5" t="s">
        <v>305</v>
      </c>
      <c r="J34" s="5" t="s">
        <v>452</v>
      </c>
    </row>
    <row r="35" spans="1:10" x14ac:dyDescent="0.25">
      <c r="A35" s="5"/>
      <c r="B35" s="5" t="s">
        <v>444</v>
      </c>
      <c r="C35" s="5">
        <v>1.1000000000000001</v>
      </c>
      <c r="D35" s="5">
        <v>1.8</v>
      </c>
      <c r="E35" s="6">
        <v>1.9800000000000002</v>
      </c>
      <c r="F35" s="5">
        <v>2.7</v>
      </c>
      <c r="G35" s="5" t="s">
        <v>363</v>
      </c>
      <c r="H35" s="5" t="s">
        <v>445</v>
      </c>
      <c r="I35" s="5" t="s">
        <v>305</v>
      </c>
      <c r="J35" s="5"/>
    </row>
    <row r="36" spans="1:10" x14ac:dyDescent="0.25">
      <c r="A36" s="5"/>
      <c r="B36" s="5" t="s">
        <v>201</v>
      </c>
      <c r="C36" s="5">
        <v>0.9</v>
      </c>
      <c r="D36" s="5">
        <v>1</v>
      </c>
      <c r="E36" s="6">
        <v>0.9</v>
      </c>
      <c r="F36" s="5">
        <v>2.4</v>
      </c>
      <c r="G36" s="5" t="s">
        <v>363</v>
      </c>
      <c r="H36" s="5" t="s">
        <v>445</v>
      </c>
      <c r="I36" s="5" t="s">
        <v>445</v>
      </c>
      <c r="J36" s="5" t="s">
        <v>447</v>
      </c>
    </row>
    <row r="37" spans="1:10" x14ac:dyDescent="0.25">
      <c r="A37" s="7" t="s">
        <v>211</v>
      </c>
      <c r="B37" s="5" t="s">
        <v>201</v>
      </c>
      <c r="C37" s="5">
        <v>0.9</v>
      </c>
      <c r="D37" s="5">
        <v>1</v>
      </c>
      <c r="E37" s="6">
        <v>0.9</v>
      </c>
      <c r="F37" s="5">
        <v>2.4</v>
      </c>
      <c r="G37" s="5" t="s">
        <v>363</v>
      </c>
      <c r="H37" s="5" t="s">
        <v>445</v>
      </c>
      <c r="I37" s="5" t="s">
        <v>305</v>
      </c>
      <c r="J37" s="5" t="s">
        <v>453</v>
      </c>
    </row>
    <row r="38" spans="1:10" x14ac:dyDescent="0.25">
      <c r="A38" s="5" t="s">
        <v>214</v>
      </c>
      <c r="B38" s="5" t="s">
        <v>454</v>
      </c>
      <c r="C38" s="5">
        <v>2.2000000000000002</v>
      </c>
      <c r="D38" s="5">
        <v>3.3</v>
      </c>
      <c r="E38" s="6">
        <v>7.26</v>
      </c>
      <c r="F38" s="5">
        <v>2.4</v>
      </c>
      <c r="G38" s="5" t="s">
        <v>403</v>
      </c>
      <c r="H38" s="5" t="s">
        <v>455</v>
      </c>
      <c r="I38" s="5" t="s">
        <v>396</v>
      </c>
      <c r="J38" s="5"/>
    </row>
    <row r="39" spans="1:10" x14ac:dyDescent="0.25">
      <c r="A39" s="5" t="s">
        <v>216</v>
      </c>
      <c r="B39" s="5" t="s">
        <v>456</v>
      </c>
      <c r="C39" s="5">
        <v>2</v>
      </c>
      <c r="D39" s="5">
        <v>30.25</v>
      </c>
      <c r="E39" s="6">
        <v>60.5</v>
      </c>
      <c r="F39" s="5">
        <v>2.4</v>
      </c>
      <c r="G39" s="5" t="s">
        <v>403</v>
      </c>
      <c r="H39" s="5" t="s">
        <v>434</v>
      </c>
      <c r="I39" s="5" t="s">
        <v>396</v>
      </c>
      <c r="J39" s="5"/>
    </row>
    <row r="40" spans="1:10" x14ac:dyDescent="0.25">
      <c r="A40" s="5"/>
      <c r="B40" s="5"/>
      <c r="C40" s="5">
        <v>0.4</v>
      </c>
      <c r="D40" s="5">
        <v>7.2</v>
      </c>
      <c r="E40" s="6">
        <v>2.8800000000000003</v>
      </c>
      <c r="F40" s="5">
        <v>2.4</v>
      </c>
      <c r="G40" s="5" t="s">
        <v>403</v>
      </c>
      <c r="H40" s="5" t="s">
        <v>434</v>
      </c>
      <c r="I40" s="5" t="s">
        <v>396</v>
      </c>
      <c r="J40" s="5"/>
    </row>
    <row r="41" spans="1:10" x14ac:dyDescent="0.25">
      <c r="A41" s="7"/>
      <c r="B41" s="5"/>
      <c r="C41" s="5">
        <v>1</v>
      </c>
      <c r="D41" s="5">
        <v>5.4</v>
      </c>
      <c r="E41" s="6">
        <v>5.4</v>
      </c>
      <c r="F41" s="5">
        <v>2.4</v>
      </c>
      <c r="G41" s="5" t="s">
        <v>403</v>
      </c>
      <c r="H41" s="5" t="s">
        <v>434</v>
      </c>
      <c r="I41" s="5" t="s">
        <v>396</v>
      </c>
      <c r="J41" s="5"/>
    </row>
    <row r="42" spans="1:10" x14ac:dyDescent="0.25">
      <c r="A42" s="7"/>
      <c r="B42" s="5"/>
      <c r="C42" s="5">
        <v>1</v>
      </c>
      <c r="D42" s="5">
        <v>4.7</v>
      </c>
      <c r="E42" s="6">
        <v>4.7</v>
      </c>
      <c r="F42" s="5">
        <v>2.4</v>
      </c>
      <c r="G42" s="5" t="s">
        <v>403</v>
      </c>
      <c r="H42" s="5" t="s">
        <v>434</v>
      </c>
      <c r="I42" s="5" t="s">
        <v>396</v>
      </c>
      <c r="J42" s="5"/>
    </row>
    <row r="43" spans="1:10" x14ac:dyDescent="0.25">
      <c r="A43" s="5" t="s">
        <v>219</v>
      </c>
      <c r="B43" s="5" t="s">
        <v>457</v>
      </c>
      <c r="C43" s="5">
        <v>2</v>
      </c>
      <c r="D43" s="5">
        <v>5.0999999999999996</v>
      </c>
      <c r="E43" s="6">
        <v>10.199999999999999</v>
      </c>
      <c r="F43" s="5">
        <v>2.7</v>
      </c>
      <c r="G43" s="5" t="s">
        <v>403</v>
      </c>
      <c r="H43" s="5" t="s">
        <v>434</v>
      </c>
      <c r="I43" s="5" t="s">
        <v>396</v>
      </c>
      <c r="J43" s="5"/>
    </row>
    <row r="44" spans="1:10" x14ac:dyDescent="0.25">
      <c r="A44" s="5" t="s">
        <v>223</v>
      </c>
      <c r="B44" s="5" t="s">
        <v>458</v>
      </c>
      <c r="C44" s="5">
        <v>3</v>
      </c>
      <c r="D44" s="5">
        <v>40.5</v>
      </c>
      <c r="E44" s="6">
        <v>121.5</v>
      </c>
      <c r="F44" s="5"/>
      <c r="G44" s="5" t="s">
        <v>459</v>
      </c>
      <c r="H44" s="5" t="s">
        <v>434</v>
      </c>
      <c r="I44" s="5" t="s">
        <v>396</v>
      </c>
      <c r="J44" s="5" t="s">
        <v>316</v>
      </c>
    </row>
    <row r="45" spans="1:10" x14ac:dyDescent="0.25">
      <c r="A45" s="5" t="s">
        <v>225</v>
      </c>
      <c r="B45" s="5" t="s">
        <v>460</v>
      </c>
      <c r="C45" s="5">
        <v>6</v>
      </c>
      <c r="D45" s="5">
        <v>45</v>
      </c>
      <c r="E45" s="6">
        <v>270</v>
      </c>
      <c r="F45" s="5"/>
      <c r="G45" s="5" t="s">
        <v>459</v>
      </c>
      <c r="H45" s="5" t="s">
        <v>434</v>
      </c>
      <c r="I45" s="5" t="s">
        <v>396</v>
      </c>
      <c r="J45" s="5" t="s">
        <v>316</v>
      </c>
    </row>
    <row r="46" spans="1:10" x14ac:dyDescent="0.25">
      <c r="A46" s="5" t="s">
        <v>227</v>
      </c>
      <c r="B46" s="5" t="s">
        <v>317</v>
      </c>
      <c r="C46" s="5">
        <v>27.8</v>
      </c>
      <c r="D46" s="5">
        <v>45</v>
      </c>
      <c r="E46" s="6">
        <v>1251</v>
      </c>
      <c r="F46" s="5">
        <v>7</v>
      </c>
      <c r="G46" s="5" t="s">
        <v>459</v>
      </c>
      <c r="H46" s="5" t="s">
        <v>434</v>
      </c>
      <c r="I46" s="5" t="s">
        <v>396</v>
      </c>
      <c r="J46" s="5" t="s">
        <v>461</v>
      </c>
    </row>
    <row r="47" spans="1:10" x14ac:dyDescent="0.25">
      <c r="A47" s="5" t="s">
        <v>230</v>
      </c>
      <c r="B47" s="5" t="s">
        <v>462</v>
      </c>
      <c r="C47" s="5">
        <v>4</v>
      </c>
      <c r="D47" s="5">
        <v>35</v>
      </c>
      <c r="E47" s="6">
        <v>140</v>
      </c>
      <c r="F47" s="5"/>
      <c r="G47" s="5" t="s">
        <v>459</v>
      </c>
      <c r="H47" s="5" t="s">
        <v>170</v>
      </c>
      <c r="I47" s="5" t="s">
        <v>463</v>
      </c>
      <c r="J47" s="5" t="s">
        <v>316</v>
      </c>
    </row>
    <row r="48" spans="1:10" x14ac:dyDescent="0.25">
      <c r="A48" s="5" t="s">
        <v>235</v>
      </c>
      <c r="B48" s="5" t="s">
        <v>464</v>
      </c>
      <c r="C48" s="5">
        <v>1.4</v>
      </c>
      <c r="D48" s="5">
        <v>3.25</v>
      </c>
      <c r="E48" s="6">
        <v>4.55</v>
      </c>
      <c r="F48" s="5"/>
      <c r="G48" s="5" t="s">
        <v>400</v>
      </c>
      <c r="H48" s="5" t="s">
        <v>170</v>
      </c>
      <c r="I48" s="5" t="s">
        <v>463</v>
      </c>
      <c r="J48" s="5" t="s">
        <v>191</v>
      </c>
    </row>
    <row r="49" spans="1:10" x14ac:dyDescent="0.25">
      <c r="A49" s="5" t="s">
        <v>238</v>
      </c>
      <c r="B49" s="5" t="s">
        <v>465</v>
      </c>
      <c r="C49" s="5">
        <v>3.6</v>
      </c>
      <c r="D49" s="5">
        <v>6.6</v>
      </c>
      <c r="E49" s="6">
        <v>23.759999999999998</v>
      </c>
      <c r="F49" s="5"/>
      <c r="G49" s="5" t="s">
        <v>403</v>
      </c>
      <c r="H49" s="5" t="s">
        <v>466</v>
      </c>
      <c r="I49" s="5" t="s">
        <v>396</v>
      </c>
      <c r="J49" s="5" t="s">
        <v>467</v>
      </c>
    </row>
    <row r="50" spans="1:10" x14ac:dyDescent="0.25">
      <c r="A50" s="5"/>
      <c r="B50" s="5"/>
      <c r="C50" s="5">
        <v>3.6</v>
      </c>
      <c r="D50" s="5">
        <v>3.3</v>
      </c>
      <c r="E50" s="6">
        <v>11.879999999999999</v>
      </c>
      <c r="F50" s="5"/>
      <c r="G50" s="5" t="s">
        <v>403</v>
      </c>
      <c r="H50" s="5" t="s">
        <v>466</v>
      </c>
      <c r="I50" s="5" t="s">
        <v>396</v>
      </c>
      <c r="J50" s="5"/>
    </row>
    <row r="51" spans="1:10" x14ac:dyDescent="0.25">
      <c r="A51" s="5" t="s">
        <v>241</v>
      </c>
      <c r="B51" s="5" t="s">
        <v>468</v>
      </c>
      <c r="C51" s="5">
        <v>3.65</v>
      </c>
      <c r="D51" s="5">
        <v>6.4</v>
      </c>
      <c r="E51" s="6">
        <v>23.36</v>
      </c>
      <c r="F51" s="5"/>
      <c r="G51" s="5" t="s">
        <v>403</v>
      </c>
      <c r="H51" s="5" t="s">
        <v>434</v>
      </c>
      <c r="I51" s="5" t="s">
        <v>396</v>
      </c>
      <c r="J51" s="5" t="s">
        <v>469</v>
      </c>
    </row>
    <row r="52" spans="1:10" x14ac:dyDescent="0.25">
      <c r="A52" s="5" t="s">
        <v>414</v>
      </c>
      <c r="B52" s="5" t="s">
        <v>327</v>
      </c>
      <c r="C52" s="5">
        <v>2.8</v>
      </c>
      <c r="D52" s="5">
        <v>39.799999999999997</v>
      </c>
      <c r="E52" s="6">
        <v>111.43999999999998</v>
      </c>
      <c r="F52" s="5"/>
      <c r="G52" s="5" t="s">
        <v>403</v>
      </c>
      <c r="H52" s="5" t="s">
        <v>232</v>
      </c>
      <c r="I52" s="5" t="s">
        <v>396</v>
      </c>
      <c r="J52" s="5" t="s">
        <v>470</v>
      </c>
    </row>
    <row r="53" spans="1:10" x14ac:dyDescent="0.25">
      <c r="A53" s="5"/>
      <c r="B53" s="5"/>
      <c r="C53" s="5">
        <v>1.2</v>
      </c>
      <c r="D53" s="5">
        <v>5.0999999999999996</v>
      </c>
      <c r="E53" s="6">
        <v>6.1199999999999992</v>
      </c>
      <c r="F53" s="5"/>
      <c r="G53" s="5" t="s">
        <v>403</v>
      </c>
      <c r="H53" s="5" t="s">
        <v>232</v>
      </c>
      <c r="I53" s="5" t="s">
        <v>396</v>
      </c>
      <c r="J53" s="5" t="s">
        <v>471</v>
      </c>
    </row>
    <row r="54" spans="1:10" x14ac:dyDescent="0.25">
      <c r="A54" s="5" t="s">
        <v>249</v>
      </c>
      <c r="B54" s="5" t="s">
        <v>472</v>
      </c>
      <c r="C54" s="5">
        <v>3.5</v>
      </c>
      <c r="D54" s="5">
        <v>5</v>
      </c>
      <c r="E54" s="6">
        <v>17.5</v>
      </c>
      <c r="F54" s="5"/>
      <c r="G54" s="5" t="s">
        <v>232</v>
      </c>
      <c r="H54" s="5" t="s">
        <v>232</v>
      </c>
      <c r="I54" s="5" t="s">
        <v>463</v>
      </c>
      <c r="J54" s="5" t="s">
        <v>467</v>
      </c>
    </row>
    <row r="55" spans="1:10" x14ac:dyDescent="0.25">
      <c r="A55" s="5" t="s">
        <v>253</v>
      </c>
      <c r="B55" s="5" t="s">
        <v>473</v>
      </c>
      <c r="C55" s="5">
        <v>3.5</v>
      </c>
      <c r="D55" s="5">
        <v>5</v>
      </c>
      <c r="E55" s="6">
        <v>17.5</v>
      </c>
      <c r="F55" s="5"/>
      <c r="G55" s="5" t="s">
        <v>400</v>
      </c>
      <c r="H55" s="5" t="s">
        <v>232</v>
      </c>
      <c r="I55" s="5" t="s">
        <v>365</v>
      </c>
      <c r="J55" s="5" t="s">
        <v>474</v>
      </c>
    </row>
    <row r="56" spans="1:10" x14ac:dyDescent="0.25">
      <c r="A56" s="5"/>
      <c r="B56" s="5"/>
      <c r="C56" s="5"/>
      <c r="D56" s="5"/>
      <c r="E56" s="6"/>
      <c r="F56" s="5"/>
      <c r="G56" s="5"/>
      <c r="H56" s="5"/>
      <c r="I56" s="5"/>
      <c r="J56" s="5"/>
    </row>
    <row r="57" spans="1:10" x14ac:dyDescent="0.25">
      <c r="A57" s="5"/>
      <c r="B57" s="5" t="s">
        <v>335</v>
      </c>
      <c r="C57" s="5"/>
      <c r="D57" s="5"/>
      <c r="E57" s="6"/>
      <c r="F57" s="5"/>
      <c r="G57" s="5"/>
      <c r="H57" s="5"/>
      <c r="I57" s="5"/>
      <c r="J57" s="5"/>
    </row>
    <row r="58" spans="1:10" x14ac:dyDescent="0.25">
      <c r="A58" s="5"/>
      <c r="B58" s="4" t="s">
        <v>255</v>
      </c>
      <c r="C58" s="31" t="s">
        <v>161</v>
      </c>
      <c r="D58" s="31" t="s">
        <v>164</v>
      </c>
      <c r="E58" s="32" t="s">
        <v>163</v>
      </c>
      <c r="F58" s="4"/>
      <c r="G58" s="4" t="s">
        <v>336</v>
      </c>
      <c r="H58" s="5"/>
      <c r="I58" s="5"/>
      <c r="J58" s="5"/>
    </row>
    <row r="59" spans="1:10" x14ac:dyDescent="0.25">
      <c r="A59" s="5" t="s">
        <v>169</v>
      </c>
      <c r="B59" s="5" t="s">
        <v>337</v>
      </c>
      <c r="C59" s="5">
        <v>3.6</v>
      </c>
      <c r="D59" s="5">
        <v>2.15</v>
      </c>
      <c r="E59" s="6">
        <v>7.74</v>
      </c>
      <c r="F59" s="5"/>
      <c r="G59" s="6">
        <v>15.48</v>
      </c>
      <c r="H59" s="5"/>
      <c r="I59" s="5"/>
      <c r="J59" s="5" t="s">
        <v>338</v>
      </c>
    </row>
    <row r="60" spans="1:10" x14ac:dyDescent="0.25">
      <c r="A60" s="5"/>
      <c r="B60" s="5" t="s">
        <v>340</v>
      </c>
      <c r="C60" s="5">
        <v>3.6</v>
      </c>
      <c r="D60" s="5">
        <v>1</v>
      </c>
      <c r="E60" s="6">
        <v>3.6</v>
      </c>
      <c r="F60" s="5"/>
      <c r="G60" s="6">
        <v>3.6</v>
      </c>
      <c r="H60" s="5"/>
      <c r="I60" s="5"/>
      <c r="J60" s="5" t="s">
        <v>341</v>
      </c>
    </row>
    <row r="61" spans="1:10" x14ac:dyDescent="0.25">
      <c r="A61" s="5"/>
      <c r="B61" s="5" t="s">
        <v>342</v>
      </c>
      <c r="C61" s="5">
        <v>3.6</v>
      </c>
      <c r="D61" s="5">
        <v>0.7</v>
      </c>
      <c r="E61" s="6">
        <v>2.52</v>
      </c>
      <c r="F61" s="5"/>
      <c r="G61" s="6">
        <v>2.52</v>
      </c>
      <c r="H61" s="5"/>
      <c r="I61" s="5"/>
      <c r="J61" s="5" t="s">
        <v>343</v>
      </c>
    </row>
    <row r="62" spans="1:10" x14ac:dyDescent="0.25">
      <c r="A62" s="5" t="s">
        <v>175</v>
      </c>
      <c r="B62" s="5" t="s">
        <v>339</v>
      </c>
      <c r="C62" s="5">
        <v>3.8</v>
      </c>
      <c r="D62" s="5">
        <v>2.15</v>
      </c>
      <c r="E62" s="6">
        <v>8.17</v>
      </c>
      <c r="F62" s="5"/>
      <c r="G62" s="6">
        <v>16.34</v>
      </c>
      <c r="H62" s="5"/>
      <c r="I62" s="5"/>
      <c r="J62" s="5" t="s">
        <v>338</v>
      </c>
    </row>
    <row r="63" spans="1:10" x14ac:dyDescent="0.25">
      <c r="A63" s="5"/>
      <c r="B63" s="5" t="s">
        <v>475</v>
      </c>
      <c r="C63" s="5">
        <v>3.1</v>
      </c>
      <c r="D63" s="5">
        <v>2.1</v>
      </c>
      <c r="E63" s="6">
        <v>6.5100000000000007</v>
      </c>
      <c r="F63" s="5"/>
      <c r="G63" s="6">
        <v>6.5100000000000007</v>
      </c>
      <c r="H63" s="5"/>
      <c r="I63" s="5"/>
      <c r="J63" s="5" t="s">
        <v>426</v>
      </c>
    </row>
    <row r="64" spans="1:10" x14ac:dyDescent="0.25">
      <c r="A64" s="5" t="s">
        <v>179</v>
      </c>
      <c r="B64" s="5" t="s">
        <v>476</v>
      </c>
      <c r="C64" s="5">
        <v>3.1</v>
      </c>
      <c r="D64" s="5">
        <v>2.1</v>
      </c>
      <c r="E64" s="6">
        <v>6.5100000000000007</v>
      </c>
      <c r="F64" s="5"/>
      <c r="G64" s="6">
        <v>13.020000000000001</v>
      </c>
      <c r="H64" s="5"/>
      <c r="I64" s="5"/>
      <c r="J64" s="5" t="s">
        <v>338</v>
      </c>
    </row>
    <row r="65" spans="1:10" x14ac:dyDescent="0.25">
      <c r="A65" s="5"/>
      <c r="B65" s="5"/>
      <c r="C65" s="5">
        <v>1.6</v>
      </c>
      <c r="D65" s="5">
        <v>2.1</v>
      </c>
      <c r="E65" s="6">
        <v>3.3600000000000003</v>
      </c>
      <c r="F65" s="5"/>
      <c r="G65" s="6">
        <v>6.7200000000000006</v>
      </c>
      <c r="H65" s="5"/>
      <c r="I65" s="5"/>
      <c r="J65" s="5" t="s">
        <v>338</v>
      </c>
    </row>
    <row r="66" spans="1:10" x14ac:dyDescent="0.25">
      <c r="A66" s="5" t="s">
        <v>181</v>
      </c>
      <c r="B66" s="5" t="s">
        <v>477</v>
      </c>
      <c r="C66" s="5">
        <v>3.8</v>
      </c>
      <c r="D66" s="5">
        <v>2.1</v>
      </c>
      <c r="E66" s="6">
        <v>7.9799999999999995</v>
      </c>
      <c r="F66" s="5"/>
      <c r="G66" s="6">
        <v>15.959999999999999</v>
      </c>
      <c r="H66" s="5"/>
      <c r="I66" s="5"/>
      <c r="J66" s="5" t="s">
        <v>338</v>
      </c>
    </row>
    <row r="67" spans="1:10" x14ac:dyDescent="0.25">
      <c r="A67" s="5" t="s">
        <v>186</v>
      </c>
      <c r="B67" s="5" t="s">
        <v>478</v>
      </c>
      <c r="C67" s="5">
        <v>1.6</v>
      </c>
      <c r="D67" s="5">
        <v>2.1</v>
      </c>
      <c r="E67" s="6">
        <v>3.3600000000000003</v>
      </c>
      <c r="F67" s="5"/>
      <c r="G67" s="6">
        <v>6.7200000000000006</v>
      </c>
      <c r="H67" s="5"/>
      <c r="I67" s="5"/>
      <c r="J67" s="5" t="s">
        <v>338</v>
      </c>
    </row>
    <row r="68" spans="1:10" x14ac:dyDescent="0.25">
      <c r="A68" s="5"/>
      <c r="B68" s="5"/>
      <c r="C68" s="5">
        <v>3.8</v>
      </c>
      <c r="D68" s="5">
        <v>2.1</v>
      </c>
      <c r="E68" s="6">
        <v>7.9799999999999995</v>
      </c>
      <c r="F68" s="5"/>
      <c r="G68" s="6">
        <v>15.959999999999999</v>
      </c>
      <c r="H68" s="5"/>
      <c r="I68" s="5"/>
      <c r="J68" s="5" t="s">
        <v>338</v>
      </c>
    </row>
    <row r="69" spans="1:10" x14ac:dyDescent="0.25">
      <c r="A69" s="5"/>
      <c r="B69" s="5"/>
      <c r="C69" s="5">
        <v>3.8</v>
      </c>
      <c r="D69" s="5">
        <v>2.1</v>
      </c>
      <c r="E69" s="6">
        <v>7.9799999999999995</v>
      </c>
      <c r="F69" s="5"/>
      <c r="G69" s="6">
        <v>15.959999999999999</v>
      </c>
      <c r="H69" s="5"/>
      <c r="I69" s="5"/>
      <c r="J69" s="5" t="s">
        <v>338</v>
      </c>
    </row>
    <row r="70" spans="1:10" x14ac:dyDescent="0.25">
      <c r="A70" s="5"/>
      <c r="B70" s="5" t="s">
        <v>479</v>
      </c>
      <c r="C70" s="5">
        <v>0.8</v>
      </c>
      <c r="D70" s="5">
        <v>0.8</v>
      </c>
      <c r="E70" s="6">
        <v>0.64000000000000012</v>
      </c>
      <c r="F70" s="5" t="s">
        <v>480</v>
      </c>
      <c r="G70" s="6">
        <v>2.5600000000000005</v>
      </c>
      <c r="H70" s="5"/>
      <c r="I70" s="5"/>
      <c r="J70" s="5" t="s">
        <v>338</v>
      </c>
    </row>
    <row r="71" spans="1:10" x14ac:dyDescent="0.25">
      <c r="A71" s="5" t="s">
        <v>189</v>
      </c>
      <c r="B71" s="5" t="s">
        <v>456</v>
      </c>
      <c r="C71" s="5"/>
      <c r="D71" s="5"/>
      <c r="E71" s="6">
        <v>0</v>
      </c>
      <c r="F71" s="5"/>
      <c r="G71" s="6">
        <v>0</v>
      </c>
      <c r="H71" s="5"/>
      <c r="I71" s="5"/>
      <c r="J71" s="5" t="s">
        <v>349</v>
      </c>
    </row>
    <row r="72" spans="1:10" x14ac:dyDescent="0.25">
      <c r="A72" s="5" t="s">
        <v>192</v>
      </c>
      <c r="B72" s="5" t="s">
        <v>231</v>
      </c>
      <c r="C72" s="5">
        <v>1.6</v>
      </c>
      <c r="D72" s="5">
        <v>2</v>
      </c>
      <c r="E72" s="6">
        <v>3.2</v>
      </c>
      <c r="F72" s="5"/>
      <c r="G72" s="6">
        <v>6.4</v>
      </c>
      <c r="H72" s="5"/>
      <c r="I72" s="5"/>
      <c r="J72" s="5" t="s">
        <v>338</v>
      </c>
    </row>
    <row r="73" spans="1:10" x14ac:dyDescent="0.25">
      <c r="A73" s="5"/>
      <c r="B73" s="5"/>
      <c r="C73" s="5">
        <v>4.5</v>
      </c>
      <c r="D73" s="5">
        <v>2.1</v>
      </c>
      <c r="E73" s="6">
        <v>9.4500000000000011</v>
      </c>
      <c r="F73" s="5"/>
      <c r="G73" s="6">
        <v>18.900000000000002</v>
      </c>
      <c r="H73" s="5"/>
      <c r="I73" s="5"/>
      <c r="J73" s="5" t="s">
        <v>338</v>
      </c>
    </row>
    <row r="74" spans="1:10" x14ac:dyDescent="0.25">
      <c r="A74" s="5"/>
      <c r="B74" s="5" t="s">
        <v>481</v>
      </c>
      <c r="C74" s="5"/>
      <c r="D74" s="5"/>
      <c r="E74" s="6"/>
      <c r="F74" s="5"/>
      <c r="G74" s="6"/>
      <c r="H74" s="5"/>
      <c r="I74" s="5"/>
      <c r="J74" s="5" t="s">
        <v>482</v>
      </c>
    </row>
    <row r="75" spans="1:10" x14ac:dyDescent="0.25">
      <c r="A75" s="5"/>
      <c r="B75" s="5" t="s">
        <v>483</v>
      </c>
      <c r="C75" s="5">
        <v>3.25</v>
      </c>
      <c r="D75" s="5">
        <v>6.65</v>
      </c>
      <c r="E75" s="6">
        <v>21.612500000000001</v>
      </c>
      <c r="F75" s="5"/>
      <c r="G75" s="6">
        <v>21.612500000000001</v>
      </c>
      <c r="H75" s="5"/>
      <c r="I75" s="5"/>
      <c r="J75" s="5" t="s">
        <v>343</v>
      </c>
    </row>
    <row r="76" spans="1:10" x14ac:dyDescent="0.25">
      <c r="A76" s="5" t="s">
        <v>195</v>
      </c>
      <c r="B76" s="5" t="s">
        <v>351</v>
      </c>
      <c r="C76" s="5">
        <v>1</v>
      </c>
      <c r="D76" s="5">
        <v>2</v>
      </c>
      <c r="E76" s="6">
        <v>2</v>
      </c>
      <c r="F76" s="5"/>
      <c r="G76" s="6">
        <v>4</v>
      </c>
      <c r="H76" s="5"/>
      <c r="I76" s="5"/>
      <c r="J76" s="5" t="s">
        <v>418</v>
      </c>
    </row>
    <row r="77" spans="1:10" x14ac:dyDescent="0.25">
      <c r="A77" s="5"/>
      <c r="B77" s="5" t="s">
        <v>484</v>
      </c>
      <c r="C77" s="5">
        <v>3</v>
      </c>
      <c r="D77" s="5">
        <v>2.5</v>
      </c>
      <c r="E77" s="6">
        <v>7.5</v>
      </c>
      <c r="F77" s="5"/>
      <c r="G77" s="6">
        <v>15</v>
      </c>
      <c r="H77" s="5"/>
      <c r="I77" s="5"/>
      <c r="J77" s="5" t="s">
        <v>338</v>
      </c>
    </row>
    <row r="78" spans="1:10" x14ac:dyDescent="0.25">
      <c r="A78" s="5"/>
      <c r="B78" s="5" t="s">
        <v>485</v>
      </c>
      <c r="C78" s="5">
        <v>1</v>
      </c>
      <c r="D78" s="5">
        <v>2.5</v>
      </c>
      <c r="E78" s="6">
        <v>2.5</v>
      </c>
      <c r="F78" s="5"/>
      <c r="G78" s="6">
        <v>5</v>
      </c>
      <c r="H78" s="5"/>
      <c r="I78" s="5"/>
      <c r="J78" s="5" t="s">
        <v>338</v>
      </c>
    </row>
    <row r="79" spans="1:10" x14ac:dyDescent="0.25">
      <c r="A79" s="5"/>
      <c r="B79" s="5"/>
      <c r="C79" s="5"/>
      <c r="D79" s="5"/>
      <c r="E79" s="6"/>
      <c r="F79" s="5"/>
      <c r="G79" s="6"/>
      <c r="H79" s="5"/>
      <c r="I79" s="5"/>
      <c r="J79" s="5"/>
    </row>
    <row r="80" spans="1:10" x14ac:dyDescent="0.25">
      <c r="A80" s="5"/>
      <c r="B80" s="4"/>
      <c r="C80" s="5"/>
      <c r="D80" s="5"/>
      <c r="E80" s="6"/>
      <c r="F80" s="5"/>
      <c r="G80" s="6"/>
      <c r="H80" s="5"/>
      <c r="I80" s="5"/>
      <c r="J80" s="5"/>
    </row>
    <row r="81" spans="1:10" x14ac:dyDescent="0.25">
      <c r="A81" s="5"/>
      <c r="B81" s="5"/>
      <c r="C81" s="5"/>
      <c r="D81" s="5"/>
      <c r="E81" s="6"/>
      <c r="F81" s="5"/>
      <c r="G81" s="5"/>
      <c r="H81" s="5"/>
      <c r="I81" s="5"/>
      <c r="J81" s="5"/>
    </row>
    <row r="82" spans="1:10" x14ac:dyDescent="0.25">
      <c r="A82" s="5"/>
      <c r="B82" s="5"/>
      <c r="C82" s="5"/>
      <c r="D82" s="5"/>
      <c r="E82" s="6"/>
      <c r="F82" s="5"/>
      <c r="G82" s="5"/>
      <c r="H82" s="5"/>
      <c r="I82" s="5"/>
      <c r="J82" s="5"/>
    </row>
    <row r="83" spans="1:10" x14ac:dyDescent="0.25">
      <c r="A83" s="5"/>
      <c r="B83" s="7"/>
      <c r="C83" s="5"/>
      <c r="D83" s="5"/>
      <c r="E83" s="6"/>
      <c r="F83" s="5"/>
      <c r="G83" s="5"/>
      <c r="H83" s="5"/>
      <c r="I83" s="5"/>
      <c r="J83" s="5"/>
    </row>
    <row r="84" spans="1:10" x14ac:dyDescent="0.25">
      <c r="A84" s="5"/>
      <c r="B84" s="33"/>
      <c r="C84" s="5"/>
      <c r="D84" s="5"/>
      <c r="E84" s="6"/>
      <c r="F84" s="5"/>
      <c r="G84" s="5"/>
      <c r="H84" s="5"/>
      <c r="I84" s="5"/>
      <c r="J84" s="5"/>
    </row>
    <row r="85" spans="1:10" x14ac:dyDescent="0.25">
      <c r="A85" s="5"/>
      <c r="B85" s="5"/>
      <c r="C85" s="5"/>
      <c r="D85" s="5"/>
      <c r="E85" s="6"/>
      <c r="F85" s="5"/>
      <c r="G85" s="5"/>
      <c r="H85" s="5"/>
      <c r="I85" s="5"/>
      <c r="J85" s="5"/>
    </row>
    <row r="86" spans="1:10" x14ac:dyDescent="0.25">
      <c r="A86" s="5"/>
      <c r="B86" s="5"/>
      <c r="C86" s="5"/>
      <c r="D86" s="5"/>
      <c r="E86" s="6"/>
      <c r="F86" s="5"/>
      <c r="G86" s="5"/>
      <c r="H86" s="5"/>
      <c r="I86" s="5"/>
      <c r="J86" s="5"/>
    </row>
    <row r="87" spans="1:10" x14ac:dyDescent="0.25">
      <c r="E87" s="34"/>
    </row>
  </sheetData>
  <sheetProtection algorithmName="SHA-512" hashValue="4dVwcIfLUZ6Z+8P64w8Vjc1H716LTbMP/TyH30SYfzjgSPxbhH56UX6Ucwp5BVvuQa+ytyyvBFn7+RccVPm9MA==" saltValue="HIyQIu67sVveDQIJNfC4dA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zoomScaleNormal="100" workbookViewId="0">
      <selection activeCell="I5" sqref="I5"/>
    </sheetView>
  </sheetViews>
  <sheetFormatPr defaultColWidth="9.140625" defaultRowHeight="15" x14ac:dyDescent="0.25"/>
  <cols>
    <col min="1" max="1" width="10" style="2" customWidth="1"/>
    <col min="2" max="2" width="31" style="2" customWidth="1"/>
    <col min="3" max="6" width="15.7109375" style="2" customWidth="1"/>
    <col min="7" max="7" width="14.140625" style="2" customWidth="1"/>
    <col min="8" max="8" width="15.42578125" style="2" customWidth="1"/>
    <col min="9" max="9" width="16.28515625" style="2" customWidth="1"/>
    <col min="10" max="10" width="39.5703125" style="2" customWidth="1"/>
    <col min="11" max="16384" width="9.140625" style="2"/>
  </cols>
  <sheetData>
    <row r="1" spans="1:10" ht="18.75" x14ac:dyDescent="0.3">
      <c r="A1" s="1" t="s">
        <v>486</v>
      </c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 t="s">
        <v>159</v>
      </c>
      <c r="B3" s="4" t="s">
        <v>160</v>
      </c>
      <c r="C3" s="4" t="s">
        <v>161</v>
      </c>
      <c r="D3" s="4" t="s">
        <v>162</v>
      </c>
      <c r="E3" s="4" t="s">
        <v>163</v>
      </c>
      <c r="F3" s="4" t="s">
        <v>164</v>
      </c>
      <c r="G3" s="4" t="s">
        <v>165</v>
      </c>
      <c r="H3" s="4" t="s">
        <v>166</v>
      </c>
      <c r="I3" s="4" t="s">
        <v>167</v>
      </c>
      <c r="J3" s="4" t="s">
        <v>168</v>
      </c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 t="s">
        <v>169</v>
      </c>
      <c r="B5" s="5" t="s">
        <v>139</v>
      </c>
      <c r="C5" s="6">
        <v>1.38</v>
      </c>
      <c r="D5" s="6">
        <v>3.95</v>
      </c>
      <c r="E5" s="6">
        <f t="shared" ref="E5:E13" si="0">SUM(C5*D5)</f>
        <v>5.4509999999999996</v>
      </c>
      <c r="F5" s="6">
        <v>2.8</v>
      </c>
      <c r="G5" s="5" t="s">
        <v>174</v>
      </c>
      <c r="H5" s="5" t="s">
        <v>487</v>
      </c>
      <c r="I5" s="5" t="s">
        <v>171</v>
      </c>
      <c r="J5" s="5"/>
    </row>
    <row r="6" spans="1:10" x14ac:dyDescent="0.25">
      <c r="A6" s="5"/>
      <c r="B6" s="5"/>
      <c r="C6" s="6">
        <v>1.38</v>
      </c>
      <c r="D6" s="6">
        <v>2.25</v>
      </c>
      <c r="E6" s="6">
        <f t="shared" si="0"/>
        <v>3.1049999999999995</v>
      </c>
      <c r="F6" s="6">
        <v>2.8</v>
      </c>
      <c r="G6" s="5" t="s">
        <v>174</v>
      </c>
      <c r="H6" s="5" t="s">
        <v>487</v>
      </c>
      <c r="I6" s="5" t="s">
        <v>171</v>
      </c>
      <c r="J6" s="5"/>
    </row>
    <row r="7" spans="1:10" x14ac:dyDescent="0.25">
      <c r="A7" s="5" t="s">
        <v>175</v>
      </c>
      <c r="B7" s="5" t="s">
        <v>488</v>
      </c>
      <c r="C7" s="6">
        <v>1.38</v>
      </c>
      <c r="D7" s="6">
        <v>5.5</v>
      </c>
      <c r="E7" s="6">
        <f t="shared" si="0"/>
        <v>7.59</v>
      </c>
      <c r="F7" s="6">
        <v>2.8</v>
      </c>
      <c r="G7" s="5" t="s">
        <v>80</v>
      </c>
      <c r="H7" s="5" t="s">
        <v>487</v>
      </c>
      <c r="I7" s="5" t="s">
        <v>171</v>
      </c>
      <c r="J7" s="5"/>
    </row>
    <row r="8" spans="1:10" x14ac:dyDescent="0.25">
      <c r="A8" s="5"/>
      <c r="B8" s="5"/>
      <c r="C8" s="6">
        <v>1.5</v>
      </c>
      <c r="D8" s="6">
        <v>1.7</v>
      </c>
      <c r="E8" s="6">
        <f t="shared" si="0"/>
        <v>2.5499999999999998</v>
      </c>
      <c r="F8" s="6">
        <v>2.8</v>
      </c>
      <c r="G8" s="5" t="s">
        <v>80</v>
      </c>
      <c r="H8" s="5" t="s">
        <v>487</v>
      </c>
      <c r="I8" s="5" t="s">
        <v>171</v>
      </c>
      <c r="J8" s="5"/>
    </row>
    <row r="9" spans="1:10" x14ac:dyDescent="0.25">
      <c r="A9" s="5" t="s">
        <v>179</v>
      </c>
      <c r="B9" s="5" t="s">
        <v>489</v>
      </c>
      <c r="C9" s="6">
        <v>1.1000000000000001</v>
      </c>
      <c r="D9" s="6">
        <v>2</v>
      </c>
      <c r="E9" s="6">
        <f t="shared" si="0"/>
        <v>2.2000000000000002</v>
      </c>
      <c r="F9" s="6">
        <v>2.6</v>
      </c>
      <c r="G9" s="5" t="s">
        <v>183</v>
      </c>
      <c r="H9" s="5" t="s">
        <v>487</v>
      </c>
      <c r="I9" s="5" t="s">
        <v>171</v>
      </c>
      <c r="J9" s="5"/>
    </row>
    <row r="10" spans="1:10" x14ac:dyDescent="0.25">
      <c r="A10" s="5" t="s">
        <v>181</v>
      </c>
      <c r="B10" s="5" t="s">
        <v>490</v>
      </c>
      <c r="C10" s="6">
        <v>1.8</v>
      </c>
      <c r="D10" s="6">
        <v>2</v>
      </c>
      <c r="E10" s="6">
        <f t="shared" si="0"/>
        <v>3.6</v>
      </c>
      <c r="F10" s="6">
        <v>2.6</v>
      </c>
      <c r="G10" s="5" t="s">
        <v>183</v>
      </c>
      <c r="H10" s="5" t="s">
        <v>487</v>
      </c>
      <c r="I10" s="5" t="s">
        <v>171</v>
      </c>
      <c r="J10" s="5"/>
    </row>
    <row r="11" spans="1:10" x14ac:dyDescent="0.25">
      <c r="A11" s="5" t="s">
        <v>186</v>
      </c>
      <c r="B11" s="5" t="s">
        <v>386</v>
      </c>
      <c r="C11" s="6">
        <v>1.1000000000000001</v>
      </c>
      <c r="D11" s="6">
        <v>2</v>
      </c>
      <c r="E11" s="6">
        <f t="shared" si="0"/>
        <v>2.2000000000000002</v>
      </c>
      <c r="F11" s="6">
        <v>2.6</v>
      </c>
      <c r="G11" s="5" t="s">
        <v>183</v>
      </c>
      <c r="H11" s="5" t="s">
        <v>184</v>
      </c>
      <c r="I11" s="5" t="s">
        <v>171</v>
      </c>
      <c r="J11" s="5"/>
    </row>
    <row r="12" spans="1:10" x14ac:dyDescent="0.25">
      <c r="A12" s="5" t="s">
        <v>189</v>
      </c>
      <c r="B12" s="5" t="s">
        <v>491</v>
      </c>
      <c r="C12" s="6">
        <v>3</v>
      </c>
      <c r="D12" s="6">
        <v>9.9</v>
      </c>
      <c r="E12" s="6">
        <f t="shared" si="0"/>
        <v>29.700000000000003</v>
      </c>
      <c r="F12" s="6">
        <v>2.8</v>
      </c>
      <c r="G12" s="5" t="s">
        <v>183</v>
      </c>
      <c r="H12" s="5" t="s">
        <v>184</v>
      </c>
      <c r="I12" s="5" t="s">
        <v>171</v>
      </c>
      <c r="J12" s="5" t="s">
        <v>492</v>
      </c>
    </row>
    <row r="13" spans="1:10" x14ac:dyDescent="0.25">
      <c r="A13" s="5" t="s">
        <v>192</v>
      </c>
      <c r="B13" s="5" t="s">
        <v>493</v>
      </c>
      <c r="C13" s="6">
        <v>2.8</v>
      </c>
      <c r="D13" s="6">
        <v>2.9</v>
      </c>
      <c r="E13" s="6">
        <f t="shared" si="0"/>
        <v>8.1199999999999992</v>
      </c>
      <c r="F13" s="6">
        <v>2.8</v>
      </c>
      <c r="G13" s="5" t="s">
        <v>183</v>
      </c>
      <c r="H13" s="5" t="s">
        <v>184</v>
      </c>
      <c r="I13" s="5" t="s">
        <v>171</v>
      </c>
      <c r="J13" s="5" t="s">
        <v>452</v>
      </c>
    </row>
    <row r="14" spans="1:10" x14ac:dyDescent="0.25">
      <c r="A14" s="5" t="s">
        <v>195</v>
      </c>
      <c r="B14" s="5" t="s">
        <v>201</v>
      </c>
      <c r="C14" s="6">
        <v>1</v>
      </c>
      <c r="D14" s="6">
        <v>1.35</v>
      </c>
      <c r="E14" s="6">
        <f t="shared" ref="E14:E21" si="1">SUM(C14*D14)</f>
        <v>1.35</v>
      </c>
      <c r="F14" s="6">
        <v>2.8</v>
      </c>
      <c r="G14" s="5" t="s">
        <v>183</v>
      </c>
      <c r="H14" s="5" t="s">
        <v>184</v>
      </c>
      <c r="I14" s="5" t="s">
        <v>171</v>
      </c>
      <c r="J14" s="5" t="s">
        <v>202</v>
      </c>
    </row>
    <row r="15" spans="1:10" x14ac:dyDescent="0.25">
      <c r="A15" s="5" t="s">
        <v>197</v>
      </c>
      <c r="B15" s="5" t="s">
        <v>494</v>
      </c>
      <c r="C15" s="6">
        <v>3</v>
      </c>
      <c r="D15" s="6">
        <v>9.9</v>
      </c>
      <c r="E15" s="6">
        <f t="shared" si="1"/>
        <v>29.700000000000003</v>
      </c>
      <c r="F15" s="6">
        <v>2.8</v>
      </c>
      <c r="G15" s="5" t="s">
        <v>183</v>
      </c>
      <c r="H15" s="5" t="s">
        <v>184</v>
      </c>
      <c r="I15" s="5" t="s">
        <v>171</v>
      </c>
      <c r="J15" s="5" t="s">
        <v>495</v>
      </c>
    </row>
    <row r="16" spans="1:10" x14ac:dyDescent="0.25">
      <c r="A16" s="5" t="s">
        <v>203</v>
      </c>
      <c r="B16" s="5" t="s">
        <v>200</v>
      </c>
      <c r="C16" s="6">
        <v>2.8</v>
      </c>
      <c r="D16" s="6">
        <v>2.9</v>
      </c>
      <c r="E16" s="6">
        <f t="shared" si="1"/>
        <v>8.1199999999999992</v>
      </c>
      <c r="F16" s="6">
        <v>2.8</v>
      </c>
      <c r="G16" s="5" t="s">
        <v>183</v>
      </c>
      <c r="H16" s="5" t="s">
        <v>184</v>
      </c>
      <c r="I16" s="5" t="s">
        <v>171</v>
      </c>
      <c r="J16" s="5" t="s">
        <v>452</v>
      </c>
    </row>
    <row r="17" spans="1:10" x14ac:dyDescent="0.25">
      <c r="A17" s="5" t="s">
        <v>207</v>
      </c>
      <c r="B17" s="5" t="s">
        <v>210</v>
      </c>
      <c r="C17" s="6">
        <v>1</v>
      </c>
      <c r="D17" s="6">
        <v>1.35</v>
      </c>
      <c r="E17" s="6">
        <f t="shared" si="1"/>
        <v>1.35</v>
      </c>
      <c r="F17" s="6">
        <v>2.8</v>
      </c>
      <c r="G17" s="5" t="s">
        <v>183</v>
      </c>
      <c r="H17" s="5" t="s">
        <v>184</v>
      </c>
      <c r="I17" s="5" t="s">
        <v>171</v>
      </c>
      <c r="J17" s="5" t="s">
        <v>202</v>
      </c>
    </row>
    <row r="18" spans="1:10" x14ac:dyDescent="0.25">
      <c r="A18" s="5" t="s">
        <v>211</v>
      </c>
      <c r="B18" s="5" t="s">
        <v>228</v>
      </c>
      <c r="C18" s="6">
        <v>1.65</v>
      </c>
      <c r="D18" s="6">
        <v>2.2000000000000002</v>
      </c>
      <c r="E18" s="6">
        <f t="shared" si="1"/>
        <v>3.63</v>
      </c>
      <c r="F18" s="6">
        <v>2.6</v>
      </c>
      <c r="G18" s="5" t="s">
        <v>183</v>
      </c>
      <c r="H18" s="5" t="s">
        <v>184</v>
      </c>
      <c r="I18" s="5" t="s">
        <v>171</v>
      </c>
      <c r="J18" s="5" t="s">
        <v>496</v>
      </c>
    </row>
    <row r="19" spans="1:10" x14ac:dyDescent="0.25">
      <c r="A19" s="5" t="s">
        <v>214</v>
      </c>
      <c r="B19" s="5" t="s">
        <v>231</v>
      </c>
      <c r="C19" s="6">
        <v>12</v>
      </c>
      <c r="D19" s="6">
        <v>21</v>
      </c>
      <c r="E19" s="6">
        <f t="shared" si="1"/>
        <v>252</v>
      </c>
      <c r="F19" s="6">
        <v>7</v>
      </c>
      <c r="G19" s="5" t="s">
        <v>497</v>
      </c>
      <c r="H19" s="5" t="s">
        <v>498</v>
      </c>
      <c r="I19" s="5" t="s">
        <v>499</v>
      </c>
      <c r="J19" s="5" t="s">
        <v>500</v>
      </c>
    </row>
    <row r="20" spans="1:10" x14ac:dyDescent="0.25">
      <c r="A20" s="7" t="s">
        <v>216</v>
      </c>
      <c r="B20" s="7" t="s">
        <v>501</v>
      </c>
      <c r="C20" s="8">
        <v>4</v>
      </c>
      <c r="D20" s="8">
        <v>6.1</v>
      </c>
      <c r="E20" s="8">
        <f t="shared" si="1"/>
        <v>24.4</v>
      </c>
      <c r="F20" s="6">
        <v>2.8</v>
      </c>
      <c r="G20" s="5" t="s">
        <v>497</v>
      </c>
      <c r="H20" s="5" t="s">
        <v>170</v>
      </c>
      <c r="I20" s="5" t="s">
        <v>171</v>
      </c>
      <c r="J20" s="5" t="s">
        <v>237</v>
      </c>
    </row>
    <row r="21" spans="1:10" x14ac:dyDescent="0.25">
      <c r="A21" s="5" t="s">
        <v>219</v>
      </c>
      <c r="B21" s="5" t="s">
        <v>502</v>
      </c>
      <c r="C21" s="6">
        <v>1.6</v>
      </c>
      <c r="D21" s="6">
        <v>5.85</v>
      </c>
      <c r="E21" s="6">
        <f t="shared" si="1"/>
        <v>9.36</v>
      </c>
      <c r="F21" s="6">
        <v>7</v>
      </c>
      <c r="G21" s="5" t="s">
        <v>497</v>
      </c>
      <c r="H21" s="5" t="s">
        <v>170</v>
      </c>
      <c r="I21" s="5" t="s">
        <v>499</v>
      </c>
      <c r="J21" s="5"/>
    </row>
    <row r="22" spans="1:10" x14ac:dyDescent="0.25">
      <c r="A22" s="5"/>
      <c r="B22" s="5"/>
      <c r="C22" s="5"/>
      <c r="D22" s="5"/>
      <c r="E22" s="6">
        <f>SUM(E5:E21)</f>
        <v>394.42599999999999</v>
      </c>
      <c r="F22" s="6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6"/>
      <c r="F23" s="6"/>
      <c r="G23" s="5"/>
      <c r="H23" s="5"/>
      <c r="I23" s="5"/>
      <c r="J23" s="5"/>
    </row>
    <row r="24" spans="1:10" x14ac:dyDescent="0.25">
      <c r="A24" s="5"/>
      <c r="B24" s="4" t="s">
        <v>255</v>
      </c>
      <c r="C24" s="4" t="s">
        <v>161</v>
      </c>
      <c r="D24" s="4" t="s">
        <v>164</v>
      </c>
      <c r="E24" s="4" t="s">
        <v>163</v>
      </c>
      <c r="F24" s="9"/>
      <c r="G24" s="4" t="s">
        <v>256</v>
      </c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6"/>
      <c r="G25" s="5"/>
      <c r="H25" s="5"/>
      <c r="I25" s="5"/>
      <c r="J25" s="5"/>
    </row>
    <row r="26" spans="1:10" x14ac:dyDescent="0.25">
      <c r="A26" s="5" t="s">
        <v>169</v>
      </c>
      <c r="B26" s="5" t="s">
        <v>257</v>
      </c>
      <c r="C26" s="6">
        <v>0.2</v>
      </c>
      <c r="D26" s="6">
        <v>2.6</v>
      </c>
      <c r="E26" s="6">
        <f t="shared" ref="E26" si="2">SUM(C26*D26)</f>
        <v>0.52</v>
      </c>
      <c r="F26" s="6"/>
      <c r="G26" s="6">
        <f>SUM(E26*4)</f>
        <v>2.08</v>
      </c>
      <c r="H26" s="5"/>
      <c r="I26" s="5"/>
      <c r="J26" s="5" t="s">
        <v>258</v>
      </c>
    </row>
    <row r="27" spans="1:10" x14ac:dyDescent="0.25">
      <c r="A27" s="5" t="s">
        <v>175</v>
      </c>
      <c r="B27" s="5" t="s">
        <v>503</v>
      </c>
      <c r="C27" s="6">
        <v>0.2</v>
      </c>
      <c r="D27" s="6">
        <v>2.6</v>
      </c>
      <c r="E27" s="6">
        <f>SUM(C27*D27)</f>
        <v>0.52</v>
      </c>
      <c r="F27" s="6"/>
      <c r="G27" s="6">
        <f>SUM(E27*4)</f>
        <v>2.08</v>
      </c>
      <c r="H27" s="5"/>
      <c r="I27" s="5"/>
      <c r="J27" s="5" t="s">
        <v>258</v>
      </c>
    </row>
    <row r="28" spans="1:10" x14ac:dyDescent="0.25">
      <c r="A28" s="5" t="s">
        <v>179</v>
      </c>
      <c r="B28" s="5" t="s">
        <v>504</v>
      </c>
      <c r="C28" s="6">
        <v>0.2</v>
      </c>
      <c r="D28" s="6">
        <v>2.6</v>
      </c>
      <c r="E28" s="6">
        <f>SUM(C28*D28)</f>
        <v>0.52</v>
      </c>
      <c r="F28" s="6"/>
      <c r="G28" s="6">
        <f>SUM(E28*4)</f>
        <v>2.08</v>
      </c>
      <c r="H28" s="5"/>
      <c r="I28" s="5"/>
      <c r="J28" s="5" t="s">
        <v>258</v>
      </c>
    </row>
    <row r="29" spans="1:10" x14ac:dyDescent="0.25">
      <c r="A29" s="5"/>
      <c r="B29" s="5"/>
      <c r="C29" s="6"/>
      <c r="D29" s="6"/>
      <c r="E29" s="6"/>
      <c r="F29" s="6"/>
      <c r="G29" s="6"/>
      <c r="H29" s="5"/>
      <c r="I29" s="5"/>
      <c r="J29" s="5"/>
    </row>
    <row r="30" spans="1:10" x14ac:dyDescent="0.25">
      <c r="A30" s="5"/>
      <c r="B30" s="4" t="s">
        <v>279</v>
      </c>
      <c r="C30" s="6"/>
      <c r="D30" s="6"/>
      <c r="E30" s="6"/>
      <c r="F30" s="6"/>
      <c r="G30" s="6"/>
      <c r="H30" s="5"/>
      <c r="I30" s="5"/>
      <c r="J30" s="5"/>
    </row>
    <row r="31" spans="1:10" x14ac:dyDescent="0.25">
      <c r="A31" s="5" t="s">
        <v>169</v>
      </c>
      <c r="B31" s="5" t="s">
        <v>505</v>
      </c>
      <c r="C31" s="6">
        <v>1.5</v>
      </c>
      <c r="D31" s="6">
        <v>2.25</v>
      </c>
      <c r="E31" s="6">
        <f>SUM(C31*D31)</f>
        <v>3.375</v>
      </c>
      <c r="F31" s="6"/>
      <c r="G31" s="6"/>
      <c r="H31" s="5"/>
      <c r="I31" s="5"/>
      <c r="J31" s="5"/>
    </row>
    <row r="32" spans="1:10" x14ac:dyDescent="0.25">
      <c r="A32" s="5"/>
      <c r="B32" s="5"/>
      <c r="C32" s="6"/>
      <c r="D32" s="6"/>
      <c r="E32" s="6"/>
      <c r="F32" s="6"/>
      <c r="G32" s="6"/>
      <c r="H32" s="5"/>
      <c r="I32" s="5"/>
      <c r="J32" s="5"/>
    </row>
    <row r="33" spans="1:10" x14ac:dyDescent="0.25">
      <c r="A33" s="5"/>
      <c r="B33" s="5"/>
      <c r="C33" s="6"/>
      <c r="D33" s="6"/>
      <c r="E33" s="6"/>
      <c r="F33" s="6"/>
      <c r="G33" s="6"/>
      <c r="H33" s="5"/>
      <c r="I33" s="5"/>
      <c r="J33" s="5"/>
    </row>
  </sheetData>
  <sheetProtection algorithmName="SHA-512" hashValue="ZVcJsFbAYnB4MvYt8g8yKbTR0i1JW3/ruB9MHLDbDGztO3pgz9qJsMcrlTWTXzt8sn6rVTxs+0BDkMJ6SCfB/Q==" saltValue="YoVmagBqznAAvg6EaYeBiw==" spinCount="100000" sheet="1" objects="1" scenarios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6DFE-8845-436C-BBF8-D3B468D5E7AB}">
  <dimension ref="A1:J53"/>
  <sheetViews>
    <sheetView topLeftCell="A31" workbookViewId="0">
      <selection activeCell="J41" sqref="J41"/>
    </sheetView>
  </sheetViews>
  <sheetFormatPr defaultRowHeight="15" x14ac:dyDescent="0.25"/>
  <cols>
    <col min="1" max="1" width="10" bestFit="1" customWidth="1"/>
    <col min="2" max="2" width="68.5703125" customWidth="1"/>
    <col min="3" max="3" width="8.140625" bestFit="1" customWidth="1"/>
    <col min="4" max="4" width="7.28515625" bestFit="1" customWidth="1"/>
    <col min="5" max="5" width="11.85546875" bestFit="1" customWidth="1"/>
    <col min="6" max="6" width="7.42578125" bestFit="1" customWidth="1"/>
    <col min="7" max="7" width="17.42578125" bestFit="1" customWidth="1"/>
    <col min="8" max="8" width="17.85546875" bestFit="1" customWidth="1"/>
    <col min="9" max="9" width="42.7109375" bestFit="1" customWidth="1"/>
    <col min="10" max="10" width="35.85546875" bestFit="1" customWidth="1"/>
  </cols>
  <sheetData>
    <row r="1" spans="1:10" x14ac:dyDescent="0.25">
      <c r="A1" s="75" t="s">
        <v>506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x14ac:dyDescent="0.25">
      <c r="A2" s="36" t="s">
        <v>148</v>
      </c>
      <c r="B2" s="36" t="s">
        <v>148</v>
      </c>
      <c r="C2" s="36" t="s">
        <v>148</v>
      </c>
      <c r="D2" s="36" t="s">
        <v>148</v>
      </c>
      <c r="E2" s="36" t="s">
        <v>148</v>
      </c>
      <c r="F2" s="36" t="s">
        <v>148</v>
      </c>
      <c r="G2" s="36" t="s">
        <v>148</v>
      </c>
      <c r="H2" s="36" t="s">
        <v>148</v>
      </c>
      <c r="I2" s="36" t="s">
        <v>148</v>
      </c>
      <c r="J2" s="36" t="s">
        <v>148</v>
      </c>
    </row>
    <row r="3" spans="1:10" x14ac:dyDescent="0.25">
      <c r="A3" s="46" t="s">
        <v>159</v>
      </c>
      <c r="B3" s="46" t="s">
        <v>160</v>
      </c>
      <c r="C3" s="46" t="s">
        <v>280</v>
      </c>
      <c r="D3" s="46" t="s">
        <v>281</v>
      </c>
      <c r="E3" s="46" t="s">
        <v>60</v>
      </c>
      <c r="F3" s="46" t="s">
        <v>507</v>
      </c>
      <c r="G3" s="46" t="s">
        <v>165</v>
      </c>
      <c r="H3" s="46" t="s">
        <v>166</v>
      </c>
      <c r="I3" s="46" t="s">
        <v>167</v>
      </c>
      <c r="J3" s="46" t="s">
        <v>168</v>
      </c>
    </row>
    <row r="4" spans="1:10" x14ac:dyDescent="0.25">
      <c r="A4" s="47" t="s">
        <v>148</v>
      </c>
      <c r="B4" s="48" t="s">
        <v>508</v>
      </c>
      <c r="C4" s="48" t="s">
        <v>509</v>
      </c>
      <c r="D4" s="48" t="s">
        <v>509</v>
      </c>
      <c r="E4" s="48" t="s">
        <v>282</v>
      </c>
      <c r="F4" s="48" t="s">
        <v>509</v>
      </c>
      <c r="G4" s="48" t="s">
        <v>148</v>
      </c>
      <c r="H4" s="48" t="s">
        <v>148</v>
      </c>
      <c r="I4" s="48" t="s">
        <v>148</v>
      </c>
      <c r="J4" s="48" t="s">
        <v>148</v>
      </c>
    </row>
    <row r="5" spans="1:10" x14ac:dyDescent="0.25">
      <c r="A5" s="49">
        <v>1</v>
      </c>
      <c r="B5" s="48" t="s">
        <v>231</v>
      </c>
      <c r="C5" s="48">
        <v>13.1</v>
      </c>
      <c r="D5" s="48">
        <v>22</v>
      </c>
      <c r="E5" s="48">
        <v>288.2</v>
      </c>
      <c r="F5" s="48">
        <v>7</v>
      </c>
      <c r="G5" s="48" t="s">
        <v>510</v>
      </c>
      <c r="H5" s="48" t="s">
        <v>511</v>
      </c>
      <c r="I5" s="48" t="s">
        <v>171</v>
      </c>
      <c r="J5" s="48" t="s">
        <v>512</v>
      </c>
    </row>
    <row r="6" spans="1:10" x14ac:dyDescent="0.25">
      <c r="A6" s="49" t="s">
        <v>148</v>
      </c>
      <c r="B6" s="48" t="s">
        <v>513</v>
      </c>
      <c r="C6" s="48" t="s">
        <v>148</v>
      </c>
      <c r="D6" s="48" t="s">
        <v>148</v>
      </c>
      <c r="E6" s="48" t="s">
        <v>148</v>
      </c>
      <c r="F6" s="48" t="s">
        <v>148</v>
      </c>
      <c r="G6" s="48" t="s">
        <v>148</v>
      </c>
      <c r="H6" s="48" t="s">
        <v>148</v>
      </c>
      <c r="I6" s="48" t="s">
        <v>148</v>
      </c>
      <c r="J6" s="48" t="s">
        <v>148</v>
      </c>
    </row>
    <row r="7" spans="1:10" x14ac:dyDescent="0.25">
      <c r="A7" s="49">
        <v>2</v>
      </c>
      <c r="B7" s="48" t="s">
        <v>514</v>
      </c>
      <c r="C7" s="48">
        <v>3.5</v>
      </c>
      <c r="D7" s="48">
        <v>10</v>
      </c>
      <c r="E7" s="48">
        <v>35</v>
      </c>
      <c r="F7" s="48">
        <v>2.8</v>
      </c>
      <c r="G7" s="48" t="s">
        <v>510</v>
      </c>
      <c r="H7" s="48" t="s">
        <v>511</v>
      </c>
      <c r="I7" s="48" t="s">
        <v>515</v>
      </c>
      <c r="J7" s="48" t="s">
        <v>516</v>
      </c>
    </row>
    <row r="8" spans="1:10" x14ac:dyDescent="0.25">
      <c r="A8" s="49" t="s">
        <v>148</v>
      </c>
      <c r="B8" s="48" t="s">
        <v>148</v>
      </c>
      <c r="C8" s="48">
        <v>0.35</v>
      </c>
      <c r="D8" s="48">
        <v>6.5</v>
      </c>
      <c r="E8" s="48">
        <v>2.2799999999999998</v>
      </c>
      <c r="F8" s="48">
        <v>2.8</v>
      </c>
      <c r="G8" s="48" t="s">
        <v>510</v>
      </c>
      <c r="H8" s="48" t="s">
        <v>511</v>
      </c>
      <c r="I8" s="48" t="s">
        <v>171</v>
      </c>
      <c r="J8" s="48" t="s">
        <v>148</v>
      </c>
    </row>
    <row r="9" spans="1:10" x14ac:dyDescent="0.25">
      <c r="A9" s="49" t="s">
        <v>517</v>
      </c>
      <c r="B9" s="48" t="s">
        <v>327</v>
      </c>
      <c r="C9" s="48">
        <v>3.9</v>
      </c>
      <c r="D9" s="48">
        <v>22</v>
      </c>
      <c r="E9" s="48">
        <v>85.8</v>
      </c>
      <c r="F9" s="48">
        <v>5.5</v>
      </c>
      <c r="G9" s="48" t="s">
        <v>510</v>
      </c>
      <c r="H9" s="48" t="s">
        <v>511</v>
      </c>
      <c r="I9" s="48" t="s">
        <v>171</v>
      </c>
      <c r="J9" s="48" t="s">
        <v>518</v>
      </c>
    </row>
    <row r="10" spans="1:10" x14ac:dyDescent="0.25">
      <c r="A10" s="49" t="s">
        <v>148</v>
      </c>
      <c r="B10" s="48" t="s">
        <v>148</v>
      </c>
      <c r="C10" s="48">
        <v>-1.5</v>
      </c>
      <c r="D10" s="48">
        <v>-7</v>
      </c>
      <c r="E10" s="48">
        <v>10.5</v>
      </c>
      <c r="F10" s="48" t="s">
        <v>148</v>
      </c>
      <c r="G10" s="48" t="s">
        <v>148</v>
      </c>
      <c r="H10" s="48" t="s">
        <v>148</v>
      </c>
      <c r="I10" s="48" t="s">
        <v>148</v>
      </c>
      <c r="J10" s="48" t="s">
        <v>148</v>
      </c>
    </row>
    <row r="11" spans="1:10" x14ac:dyDescent="0.25">
      <c r="A11" s="49">
        <v>5</v>
      </c>
      <c r="B11" s="48" t="s">
        <v>519</v>
      </c>
      <c r="C11" s="48">
        <v>3.2</v>
      </c>
      <c r="D11" s="48">
        <v>5.5</v>
      </c>
      <c r="E11" s="48">
        <v>17.600000000000001</v>
      </c>
      <c r="F11" s="48">
        <v>2.8</v>
      </c>
      <c r="G11" s="48" t="s">
        <v>363</v>
      </c>
      <c r="H11" s="48" t="s">
        <v>511</v>
      </c>
      <c r="I11" s="48" t="s">
        <v>515</v>
      </c>
      <c r="J11" s="48" t="s">
        <v>520</v>
      </c>
    </row>
    <row r="12" spans="1:10" x14ac:dyDescent="0.25">
      <c r="A12" s="49">
        <v>6</v>
      </c>
      <c r="B12" s="48" t="s">
        <v>493</v>
      </c>
      <c r="C12" s="48">
        <v>3.3</v>
      </c>
      <c r="D12" s="48">
        <v>3.4</v>
      </c>
      <c r="E12" s="48">
        <v>11.22</v>
      </c>
      <c r="F12" s="48">
        <v>2.8</v>
      </c>
      <c r="G12" s="48" t="s">
        <v>363</v>
      </c>
      <c r="H12" s="48" t="s">
        <v>445</v>
      </c>
      <c r="I12" s="48" t="s">
        <v>515</v>
      </c>
      <c r="J12" s="48" t="s">
        <v>148</v>
      </c>
    </row>
    <row r="13" spans="1:10" x14ac:dyDescent="0.25">
      <c r="A13" s="49">
        <v>7</v>
      </c>
      <c r="B13" s="48" t="s">
        <v>521</v>
      </c>
      <c r="C13" s="48">
        <v>0.9</v>
      </c>
      <c r="D13" s="48">
        <v>1.2</v>
      </c>
      <c r="E13" s="48">
        <v>1.08</v>
      </c>
      <c r="F13" s="48">
        <v>2.8</v>
      </c>
      <c r="G13" s="48" t="s">
        <v>363</v>
      </c>
      <c r="H13" s="48" t="s">
        <v>445</v>
      </c>
      <c r="I13" s="48" t="s">
        <v>171</v>
      </c>
      <c r="J13" s="48" t="s">
        <v>522</v>
      </c>
    </row>
    <row r="14" spans="1:10" x14ac:dyDescent="0.25">
      <c r="A14" s="49">
        <v>8</v>
      </c>
      <c r="B14" s="48" t="s">
        <v>523</v>
      </c>
      <c r="C14" s="48">
        <v>2.1</v>
      </c>
      <c r="D14" s="48">
        <v>2.4</v>
      </c>
      <c r="E14" s="48">
        <v>5.04</v>
      </c>
      <c r="F14" s="48">
        <v>2.8</v>
      </c>
      <c r="G14" s="48" t="s">
        <v>363</v>
      </c>
      <c r="H14" s="48" t="s">
        <v>445</v>
      </c>
      <c r="I14" s="48" t="s">
        <v>171</v>
      </c>
      <c r="J14" s="48" t="s">
        <v>148</v>
      </c>
    </row>
    <row r="15" spans="1:10" x14ac:dyDescent="0.25">
      <c r="A15" s="49">
        <v>9</v>
      </c>
      <c r="B15" s="48" t="s">
        <v>524</v>
      </c>
      <c r="C15" s="48">
        <v>0.9</v>
      </c>
      <c r="D15" s="48">
        <v>1.2</v>
      </c>
      <c r="E15" s="48">
        <v>1.08</v>
      </c>
      <c r="F15" s="48">
        <v>2.8</v>
      </c>
      <c r="G15" s="48" t="s">
        <v>363</v>
      </c>
      <c r="H15" s="48" t="s">
        <v>445</v>
      </c>
      <c r="I15" s="48" t="s">
        <v>171</v>
      </c>
      <c r="J15" s="48" t="s">
        <v>522</v>
      </c>
    </row>
    <row r="16" spans="1:10" x14ac:dyDescent="0.25">
      <c r="A16" s="49">
        <v>10</v>
      </c>
      <c r="B16" s="48" t="s">
        <v>525</v>
      </c>
      <c r="C16" s="48">
        <v>0.9</v>
      </c>
      <c r="D16" s="48">
        <v>1.2</v>
      </c>
      <c r="E16" s="48">
        <v>1.08</v>
      </c>
      <c r="F16" s="48">
        <v>2.8</v>
      </c>
      <c r="G16" s="48" t="s">
        <v>363</v>
      </c>
      <c r="H16" s="48" t="s">
        <v>526</v>
      </c>
      <c r="I16" s="48" t="s">
        <v>171</v>
      </c>
      <c r="J16" s="48" t="s">
        <v>522</v>
      </c>
    </row>
    <row r="17" spans="1:10" x14ac:dyDescent="0.25">
      <c r="A17" s="49">
        <v>11</v>
      </c>
      <c r="B17" s="48" t="s">
        <v>527</v>
      </c>
      <c r="C17" s="48">
        <v>5.15</v>
      </c>
      <c r="D17" s="48">
        <v>7.1</v>
      </c>
      <c r="E17" s="48">
        <v>36.57</v>
      </c>
      <c r="F17" s="48">
        <v>2.8</v>
      </c>
      <c r="G17" s="48" t="s">
        <v>80</v>
      </c>
      <c r="H17" s="48" t="s">
        <v>511</v>
      </c>
      <c r="I17" s="48" t="s">
        <v>515</v>
      </c>
      <c r="J17" s="48" t="s">
        <v>452</v>
      </c>
    </row>
    <row r="18" spans="1:10" x14ac:dyDescent="0.25">
      <c r="A18" s="49" t="s">
        <v>148</v>
      </c>
      <c r="B18" s="48" t="s">
        <v>528</v>
      </c>
      <c r="C18" s="48">
        <v>2</v>
      </c>
      <c r="D18" s="48">
        <v>3.2</v>
      </c>
      <c r="E18" s="48">
        <v>6.4</v>
      </c>
      <c r="F18" s="48">
        <v>2.8</v>
      </c>
      <c r="G18" s="48" t="s">
        <v>80</v>
      </c>
      <c r="H18" s="48" t="s">
        <v>445</v>
      </c>
      <c r="I18" s="48" t="s">
        <v>171</v>
      </c>
      <c r="J18" s="48" t="s">
        <v>529</v>
      </c>
    </row>
    <row r="19" spans="1:10" x14ac:dyDescent="0.25">
      <c r="A19" s="49">
        <v>12</v>
      </c>
      <c r="B19" s="48" t="s">
        <v>220</v>
      </c>
      <c r="C19" s="48" t="s">
        <v>530</v>
      </c>
      <c r="D19" s="48" t="s">
        <v>530</v>
      </c>
      <c r="E19" s="48">
        <v>42.74</v>
      </c>
      <c r="F19" s="48">
        <v>2.8</v>
      </c>
      <c r="G19" s="48" t="s">
        <v>80</v>
      </c>
      <c r="H19" s="48" t="s">
        <v>511</v>
      </c>
      <c r="I19" s="48" t="s">
        <v>171</v>
      </c>
      <c r="J19" s="48" t="s">
        <v>148</v>
      </c>
    </row>
    <row r="20" spans="1:10" x14ac:dyDescent="0.25">
      <c r="A20" s="49">
        <v>13</v>
      </c>
      <c r="B20" s="48" t="s">
        <v>139</v>
      </c>
      <c r="C20" s="48">
        <v>2.2000000000000002</v>
      </c>
      <c r="D20" s="48">
        <v>2.2999999999999998</v>
      </c>
      <c r="E20" s="48">
        <v>5.0599999999999996</v>
      </c>
      <c r="F20" s="48">
        <v>2.4</v>
      </c>
      <c r="G20" s="48" t="s">
        <v>531</v>
      </c>
      <c r="H20" s="48" t="s">
        <v>487</v>
      </c>
      <c r="I20" s="48" t="s">
        <v>171</v>
      </c>
      <c r="J20" s="48" t="s">
        <v>532</v>
      </c>
    </row>
    <row r="21" spans="1:10" x14ac:dyDescent="0.25">
      <c r="A21" s="49">
        <v>14</v>
      </c>
      <c r="B21" s="48" t="s">
        <v>533</v>
      </c>
      <c r="C21" s="48" t="s">
        <v>148</v>
      </c>
      <c r="D21" s="48" t="s">
        <v>148</v>
      </c>
      <c r="E21" s="48">
        <v>0</v>
      </c>
      <c r="F21" s="48" t="s">
        <v>148</v>
      </c>
      <c r="G21" s="48" t="s">
        <v>148</v>
      </c>
      <c r="H21" s="48" t="s">
        <v>148</v>
      </c>
      <c r="I21" s="48" t="s">
        <v>148</v>
      </c>
      <c r="J21" s="48" t="s">
        <v>148</v>
      </c>
    </row>
    <row r="22" spans="1:10" x14ac:dyDescent="0.25">
      <c r="A22" s="49">
        <v>15</v>
      </c>
      <c r="B22" s="48" t="s">
        <v>519</v>
      </c>
      <c r="C22" s="48">
        <v>3.2</v>
      </c>
      <c r="D22" s="48">
        <v>5.5</v>
      </c>
      <c r="E22" s="48">
        <v>17.600000000000001</v>
      </c>
      <c r="F22" s="48">
        <v>2.8</v>
      </c>
      <c r="G22" s="48" t="s">
        <v>363</v>
      </c>
      <c r="H22" s="48" t="s">
        <v>511</v>
      </c>
      <c r="I22" s="48" t="s">
        <v>515</v>
      </c>
      <c r="J22" s="48" t="s">
        <v>148</v>
      </c>
    </row>
    <row r="23" spans="1:10" x14ac:dyDescent="0.25">
      <c r="A23" s="49">
        <v>16</v>
      </c>
      <c r="B23" s="48" t="s">
        <v>493</v>
      </c>
      <c r="C23" s="48">
        <v>3.3</v>
      </c>
      <c r="D23" s="48">
        <v>3.4</v>
      </c>
      <c r="E23" s="48">
        <v>11.22</v>
      </c>
      <c r="F23" s="48">
        <v>2.8</v>
      </c>
      <c r="G23" s="48" t="s">
        <v>363</v>
      </c>
      <c r="H23" s="48" t="s">
        <v>445</v>
      </c>
      <c r="I23" s="48" t="s">
        <v>515</v>
      </c>
      <c r="J23" s="48" t="s">
        <v>148</v>
      </c>
    </row>
    <row r="24" spans="1:10" x14ac:dyDescent="0.25">
      <c r="A24" s="50">
        <v>17</v>
      </c>
      <c r="B24" s="51" t="s">
        <v>521</v>
      </c>
      <c r="C24" s="51">
        <v>0.9</v>
      </c>
      <c r="D24" s="51">
        <v>1.2</v>
      </c>
      <c r="E24" s="51">
        <v>1.08</v>
      </c>
      <c r="F24" s="48">
        <v>2.8</v>
      </c>
      <c r="G24" s="48" t="s">
        <v>363</v>
      </c>
      <c r="H24" s="48" t="s">
        <v>445</v>
      </c>
      <c r="I24" s="48" t="s">
        <v>171</v>
      </c>
      <c r="J24" s="48" t="s">
        <v>522</v>
      </c>
    </row>
    <row r="25" spans="1:10" x14ac:dyDescent="0.25">
      <c r="A25" s="50">
        <v>18</v>
      </c>
      <c r="B25" s="51" t="s">
        <v>302</v>
      </c>
      <c r="C25" s="51">
        <v>2</v>
      </c>
      <c r="D25" s="51">
        <v>2.4</v>
      </c>
      <c r="E25" s="51">
        <v>4.8</v>
      </c>
      <c r="F25" s="48">
        <v>2.8</v>
      </c>
      <c r="G25" s="48" t="s">
        <v>363</v>
      </c>
      <c r="H25" s="48" t="s">
        <v>445</v>
      </c>
      <c r="I25" s="48" t="s">
        <v>171</v>
      </c>
      <c r="J25" s="48" t="s">
        <v>202</v>
      </c>
    </row>
    <row r="26" spans="1:10" x14ac:dyDescent="0.25">
      <c r="A26" s="50">
        <v>19</v>
      </c>
      <c r="B26" s="51" t="s">
        <v>190</v>
      </c>
      <c r="C26" s="51">
        <v>1.85</v>
      </c>
      <c r="D26" s="51">
        <v>2.1</v>
      </c>
      <c r="E26" s="51">
        <v>3.89</v>
      </c>
      <c r="F26" s="48">
        <v>2.8</v>
      </c>
      <c r="G26" s="48" t="s">
        <v>363</v>
      </c>
      <c r="H26" s="48" t="s">
        <v>445</v>
      </c>
      <c r="I26" s="48" t="s">
        <v>171</v>
      </c>
      <c r="J26" s="48" t="s">
        <v>534</v>
      </c>
    </row>
    <row r="27" spans="1:10" x14ac:dyDescent="0.25">
      <c r="A27" s="47" t="s">
        <v>148</v>
      </c>
      <c r="B27" s="48" t="s">
        <v>148</v>
      </c>
      <c r="C27" s="48" t="s">
        <v>148</v>
      </c>
      <c r="D27" s="48" t="s">
        <v>535</v>
      </c>
      <c r="E27" s="48">
        <v>588.23</v>
      </c>
      <c r="F27" s="48" t="s">
        <v>148</v>
      </c>
      <c r="G27" s="48" t="s">
        <v>148</v>
      </c>
      <c r="H27" s="48" t="s">
        <v>148</v>
      </c>
      <c r="I27" s="48" t="s">
        <v>148</v>
      </c>
      <c r="J27" s="48" t="s">
        <v>148</v>
      </c>
    </row>
    <row r="28" spans="1:10" x14ac:dyDescent="0.25">
      <c r="A28" s="47" t="s">
        <v>148</v>
      </c>
      <c r="B28" s="48" t="s">
        <v>148</v>
      </c>
      <c r="C28" s="48" t="s">
        <v>148</v>
      </c>
      <c r="D28" s="48" t="s">
        <v>148</v>
      </c>
      <c r="E28" s="48" t="s">
        <v>148</v>
      </c>
      <c r="F28" s="48" t="s">
        <v>148</v>
      </c>
      <c r="G28" s="48" t="s">
        <v>148</v>
      </c>
      <c r="H28" s="48" t="s">
        <v>148</v>
      </c>
      <c r="I28" s="48" t="s">
        <v>148</v>
      </c>
      <c r="J28" s="48" t="s">
        <v>148</v>
      </c>
    </row>
    <row r="29" spans="1:10" x14ac:dyDescent="0.25">
      <c r="A29" s="47" t="s">
        <v>148</v>
      </c>
      <c r="B29" s="52" t="s">
        <v>255</v>
      </c>
      <c r="C29" s="48" t="s">
        <v>280</v>
      </c>
      <c r="D29" s="48" t="s">
        <v>507</v>
      </c>
      <c r="E29" s="48" t="s">
        <v>60</v>
      </c>
      <c r="F29" s="48" t="s">
        <v>417</v>
      </c>
      <c r="G29" s="48" t="s">
        <v>256</v>
      </c>
      <c r="H29" s="48" t="s">
        <v>148</v>
      </c>
      <c r="I29" s="48" t="s">
        <v>148</v>
      </c>
      <c r="J29" s="48" t="s">
        <v>148</v>
      </c>
    </row>
    <row r="30" spans="1:10" x14ac:dyDescent="0.25">
      <c r="A30" s="47" t="s">
        <v>148</v>
      </c>
      <c r="B30" s="48" t="s">
        <v>148</v>
      </c>
      <c r="C30" s="48" t="s">
        <v>509</v>
      </c>
      <c r="D30" s="48" t="s">
        <v>509</v>
      </c>
      <c r="E30" s="48" t="s">
        <v>282</v>
      </c>
      <c r="F30" s="48" t="s">
        <v>148</v>
      </c>
      <c r="G30" s="48" t="s">
        <v>282</v>
      </c>
      <c r="H30" s="48" t="s">
        <v>148</v>
      </c>
      <c r="I30" s="48" t="s">
        <v>148</v>
      </c>
      <c r="J30" s="48" t="s">
        <v>148</v>
      </c>
    </row>
    <row r="31" spans="1:10" x14ac:dyDescent="0.25">
      <c r="A31" s="47" t="s">
        <v>169</v>
      </c>
      <c r="B31" s="48" t="s">
        <v>536</v>
      </c>
      <c r="C31" s="48">
        <v>0.65</v>
      </c>
      <c r="D31" s="48">
        <v>1.5</v>
      </c>
      <c r="E31" s="48">
        <v>0.98</v>
      </c>
      <c r="F31" s="48">
        <v>4</v>
      </c>
      <c r="G31" s="48">
        <v>3.9</v>
      </c>
      <c r="H31" s="48" t="s">
        <v>148</v>
      </c>
      <c r="I31" s="48" t="s">
        <v>148</v>
      </c>
      <c r="J31" s="48" t="s">
        <v>258</v>
      </c>
    </row>
    <row r="32" spans="1:10" x14ac:dyDescent="0.25">
      <c r="A32" s="47" t="s">
        <v>175</v>
      </c>
      <c r="B32" s="48" t="s">
        <v>537</v>
      </c>
      <c r="C32" s="48">
        <v>3</v>
      </c>
      <c r="D32" s="48">
        <v>2.6</v>
      </c>
      <c r="E32" s="48">
        <v>7.8</v>
      </c>
      <c r="F32" s="48">
        <v>4</v>
      </c>
      <c r="G32" s="48">
        <v>31.2</v>
      </c>
      <c r="H32" s="48" t="s">
        <v>148</v>
      </c>
      <c r="I32" s="48" t="s">
        <v>148</v>
      </c>
      <c r="J32" s="48" t="s">
        <v>258</v>
      </c>
    </row>
    <row r="33" spans="1:10" x14ac:dyDescent="0.25">
      <c r="A33" s="47" t="s">
        <v>148</v>
      </c>
      <c r="B33" s="48" t="s">
        <v>148</v>
      </c>
      <c r="C33" s="48">
        <v>0.55000000000000004</v>
      </c>
      <c r="D33" s="48">
        <v>2.6</v>
      </c>
      <c r="E33" s="48">
        <v>1.43</v>
      </c>
      <c r="F33" s="48">
        <v>4</v>
      </c>
      <c r="G33" s="48">
        <v>5.72</v>
      </c>
      <c r="H33" s="48" t="s">
        <v>148</v>
      </c>
      <c r="I33" s="48" t="s">
        <v>148</v>
      </c>
      <c r="J33" s="48" t="s">
        <v>258</v>
      </c>
    </row>
    <row r="34" spans="1:10" x14ac:dyDescent="0.25">
      <c r="A34" s="47" t="s">
        <v>179</v>
      </c>
      <c r="B34" s="48" t="s">
        <v>538</v>
      </c>
      <c r="C34" s="48">
        <v>2</v>
      </c>
      <c r="D34" s="48">
        <v>0.75</v>
      </c>
      <c r="E34" s="48">
        <v>1.5</v>
      </c>
      <c r="F34" s="48">
        <v>2</v>
      </c>
      <c r="G34" s="48">
        <v>3</v>
      </c>
      <c r="H34" s="48" t="s">
        <v>148</v>
      </c>
      <c r="I34" s="48" t="s">
        <v>148</v>
      </c>
      <c r="J34" s="48" t="s">
        <v>258</v>
      </c>
    </row>
    <row r="35" spans="1:10" x14ac:dyDescent="0.25">
      <c r="A35" s="47" t="s">
        <v>181</v>
      </c>
      <c r="B35" s="48" t="s">
        <v>539</v>
      </c>
      <c r="C35" s="48">
        <v>2</v>
      </c>
      <c r="D35" s="48">
        <v>0.75</v>
      </c>
      <c r="E35" s="48">
        <v>1.5</v>
      </c>
      <c r="F35" s="48">
        <v>2</v>
      </c>
      <c r="G35" s="48">
        <v>3</v>
      </c>
      <c r="H35" s="48" t="s">
        <v>148</v>
      </c>
      <c r="I35" s="48" t="s">
        <v>148</v>
      </c>
      <c r="J35" s="48" t="s">
        <v>258</v>
      </c>
    </row>
    <row r="36" spans="1:10" x14ac:dyDescent="0.25">
      <c r="A36" s="47" t="s">
        <v>148</v>
      </c>
      <c r="B36" s="48" t="s">
        <v>148</v>
      </c>
      <c r="C36" s="48">
        <v>0.55000000000000004</v>
      </c>
      <c r="D36" s="48">
        <v>0.75</v>
      </c>
      <c r="E36" s="48">
        <v>0.41</v>
      </c>
      <c r="F36" s="48">
        <v>2</v>
      </c>
      <c r="G36" s="48">
        <v>0.83</v>
      </c>
      <c r="H36" s="48" t="s">
        <v>148</v>
      </c>
      <c r="I36" s="48" t="s">
        <v>148</v>
      </c>
      <c r="J36" s="48" t="s">
        <v>258</v>
      </c>
    </row>
    <row r="37" spans="1:10" x14ac:dyDescent="0.25">
      <c r="A37" s="47" t="s">
        <v>186</v>
      </c>
      <c r="B37" s="48" t="s">
        <v>540</v>
      </c>
      <c r="C37" s="48">
        <v>22</v>
      </c>
      <c r="D37" s="48">
        <v>1.1000000000000001</v>
      </c>
      <c r="E37" s="48">
        <v>24.2</v>
      </c>
      <c r="F37" s="48">
        <v>1</v>
      </c>
      <c r="G37" s="48">
        <v>24.2</v>
      </c>
      <c r="H37" s="48" t="s">
        <v>148</v>
      </c>
      <c r="I37" s="48" t="s">
        <v>148</v>
      </c>
      <c r="J37" s="48" t="s">
        <v>258</v>
      </c>
    </row>
    <row r="38" spans="1:10" x14ac:dyDescent="0.25">
      <c r="A38" s="47" t="s">
        <v>148</v>
      </c>
      <c r="B38" s="48" t="s">
        <v>148</v>
      </c>
      <c r="C38" s="48" t="s">
        <v>148</v>
      </c>
      <c r="D38" s="48" t="s">
        <v>148</v>
      </c>
      <c r="E38" s="48" t="s">
        <v>148</v>
      </c>
      <c r="F38" s="48" t="s">
        <v>148</v>
      </c>
      <c r="G38" s="48" t="s">
        <v>148</v>
      </c>
      <c r="H38" s="48" t="s">
        <v>148</v>
      </c>
      <c r="I38" s="48" t="s">
        <v>148</v>
      </c>
      <c r="J38" s="48" t="s">
        <v>258</v>
      </c>
    </row>
    <row r="39" spans="1:10" x14ac:dyDescent="0.25">
      <c r="A39" s="47" t="s">
        <v>169</v>
      </c>
      <c r="B39" s="48" t="s">
        <v>541</v>
      </c>
      <c r="C39" s="48">
        <v>0.65</v>
      </c>
      <c r="D39" s="48">
        <v>1.5</v>
      </c>
      <c r="E39" s="48">
        <v>0.98</v>
      </c>
      <c r="F39" s="48">
        <v>2</v>
      </c>
      <c r="G39" s="48">
        <v>1.95</v>
      </c>
      <c r="H39" s="48" t="s">
        <v>148</v>
      </c>
      <c r="I39" s="48" t="s">
        <v>148</v>
      </c>
      <c r="J39" s="48" t="s">
        <v>258</v>
      </c>
    </row>
    <row r="40" spans="1:10" x14ac:dyDescent="0.25">
      <c r="A40" s="47" t="s">
        <v>175</v>
      </c>
      <c r="B40" s="48" t="s">
        <v>527</v>
      </c>
      <c r="C40" s="48">
        <v>7</v>
      </c>
      <c r="D40" s="48">
        <v>1.9</v>
      </c>
      <c r="E40" s="48">
        <v>13.3</v>
      </c>
      <c r="F40" s="48">
        <v>2</v>
      </c>
      <c r="G40" s="48">
        <v>26.6</v>
      </c>
      <c r="H40" s="48" t="s">
        <v>148</v>
      </c>
      <c r="I40" s="48" t="s">
        <v>148</v>
      </c>
      <c r="J40" s="48" t="s">
        <v>258</v>
      </c>
    </row>
    <row r="41" spans="1:10" x14ac:dyDescent="0.25">
      <c r="A41" s="47" t="s">
        <v>148</v>
      </c>
      <c r="B41" s="48" t="s">
        <v>542</v>
      </c>
      <c r="C41" s="48">
        <v>10</v>
      </c>
      <c r="D41" s="48">
        <v>1.9</v>
      </c>
      <c r="E41" s="48">
        <v>19</v>
      </c>
      <c r="F41" s="48">
        <v>2</v>
      </c>
      <c r="G41" s="48">
        <v>38</v>
      </c>
      <c r="H41" s="48" t="s">
        <v>148</v>
      </c>
      <c r="I41" s="48" t="s">
        <v>148</v>
      </c>
      <c r="J41" s="48" t="s">
        <v>258</v>
      </c>
    </row>
    <row r="42" spans="1:10" x14ac:dyDescent="0.25">
      <c r="A42" s="47" t="s">
        <v>148</v>
      </c>
      <c r="B42" s="48" t="s">
        <v>148</v>
      </c>
      <c r="C42" s="48" t="s">
        <v>148</v>
      </c>
      <c r="D42" s="48" t="s">
        <v>148</v>
      </c>
      <c r="E42" s="48" t="s">
        <v>148</v>
      </c>
      <c r="F42" s="52" t="s">
        <v>535</v>
      </c>
      <c r="G42" s="52">
        <v>138.4</v>
      </c>
      <c r="H42" s="48" t="s">
        <v>148</v>
      </c>
      <c r="I42" s="48" t="s">
        <v>148</v>
      </c>
      <c r="J42" s="48" t="s">
        <v>148</v>
      </c>
    </row>
    <row r="43" spans="1:10" x14ac:dyDescent="0.25">
      <c r="A43" s="47" t="s">
        <v>148</v>
      </c>
      <c r="B43" s="48" t="s">
        <v>148</v>
      </c>
      <c r="C43" s="48" t="s">
        <v>148</v>
      </c>
      <c r="D43" s="48" t="s">
        <v>148</v>
      </c>
      <c r="E43" s="48" t="s">
        <v>148</v>
      </c>
      <c r="F43" s="52" t="s">
        <v>148</v>
      </c>
      <c r="G43" s="52" t="s">
        <v>148</v>
      </c>
      <c r="H43" s="48" t="s">
        <v>148</v>
      </c>
      <c r="I43" s="48" t="s">
        <v>148</v>
      </c>
      <c r="J43" s="48" t="s">
        <v>148</v>
      </c>
    </row>
    <row r="44" spans="1:10" ht="30" x14ac:dyDescent="0.25">
      <c r="A44" s="47" t="s">
        <v>169</v>
      </c>
      <c r="B44" s="55" t="s">
        <v>543</v>
      </c>
      <c r="C44" s="48" t="s">
        <v>148</v>
      </c>
      <c r="D44" s="48" t="s">
        <v>148</v>
      </c>
      <c r="E44" s="48" t="s">
        <v>148</v>
      </c>
      <c r="F44" s="48" t="s">
        <v>148</v>
      </c>
      <c r="G44" s="48" t="s">
        <v>148</v>
      </c>
      <c r="H44" s="48" t="s">
        <v>148</v>
      </c>
      <c r="I44" s="48" t="s">
        <v>148</v>
      </c>
      <c r="J44" s="48" t="s">
        <v>148</v>
      </c>
    </row>
    <row r="45" spans="1:10" x14ac:dyDescent="0.25">
      <c r="A45" s="47" t="s">
        <v>148</v>
      </c>
      <c r="B45" s="48" t="s">
        <v>148</v>
      </c>
      <c r="C45" s="48" t="s">
        <v>148</v>
      </c>
      <c r="D45" s="48" t="s">
        <v>148</v>
      </c>
      <c r="E45" s="48" t="s">
        <v>148</v>
      </c>
      <c r="F45" s="48" t="s">
        <v>148</v>
      </c>
      <c r="G45" s="48" t="s">
        <v>148</v>
      </c>
      <c r="H45" s="48" t="s">
        <v>148</v>
      </c>
      <c r="I45" s="48" t="s">
        <v>148</v>
      </c>
      <c r="J45" s="48" t="s">
        <v>148</v>
      </c>
    </row>
    <row r="46" spans="1:10" x14ac:dyDescent="0.25">
      <c r="A46" s="47" t="s">
        <v>148</v>
      </c>
      <c r="B46" s="52" t="s">
        <v>544</v>
      </c>
      <c r="C46" s="48" t="s">
        <v>148</v>
      </c>
      <c r="D46" s="48" t="s">
        <v>148</v>
      </c>
      <c r="E46" s="48" t="s">
        <v>148</v>
      </c>
      <c r="F46" s="48" t="s">
        <v>148</v>
      </c>
      <c r="G46" s="48" t="s">
        <v>148</v>
      </c>
      <c r="H46" s="48" t="s">
        <v>148</v>
      </c>
      <c r="I46" s="48" t="s">
        <v>148</v>
      </c>
      <c r="J46" s="48" t="s">
        <v>148</v>
      </c>
    </row>
    <row r="47" spans="1:10" x14ac:dyDescent="0.25">
      <c r="A47" s="47" t="s">
        <v>169</v>
      </c>
      <c r="B47" s="48" t="s">
        <v>545</v>
      </c>
      <c r="C47" s="48">
        <v>0.6</v>
      </c>
      <c r="D47" s="48">
        <v>0.8</v>
      </c>
      <c r="E47" s="48">
        <v>0.48</v>
      </c>
      <c r="F47" s="48">
        <v>2</v>
      </c>
      <c r="G47" s="48">
        <v>0.96</v>
      </c>
      <c r="H47" s="48" t="s">
        <v>148</v>
      </c>
      <c r="I47" s="48" t="s">
        <v>148</v>
      </c>
      <c r="J47" s="48" t="s">
        <v>546</v>
      </c>
    </row>
    <row r="48" spans="1:10" x14ac:dyDescent="0.25">
      <c r="A48" s="47" t="s">
        <v>175</v>
      </c>
      <c r="B48" s="48" t="s">
        <v>547</v>
      </c>
      <c r="C48" s="48" t="s">
        <v>148</v>
      </c>
      <c r="D48" s="48" t="s">
        <v>148</v>
      </c>
      <c r="E48" s="48" t="s">
        <v>148</v>
      </c>
      <c r="F48" s="48" t="s">
        <v>148</v>
      </c>
      <c r="G48" s="48">
        <v>50</v>
      </c>
      <c r="H48" s="48" t="s">
        <v>148</v>
      </c>
      <c r="I48" s="48" t="s">
        <v>148</v>
      </c>
      <c r="J48" s="48" t="s">
        <v>548</v>
      </c>
    </row>
    <row r="49" spans="1:10" x14ac:dyDescent="0.25">
      <c r="A49" s="47" t="s">
        <v>179</v>
      </c>
      <c r="B49" s="48" t="s">
        <v>549</v>
      </c>
      <c r="C49" s="48" t="s">
        <v>148</v>
      </c>
      <c r="D49" s="48" t="s">
        <v>148</v>
      </c>
      <c r="E49" s="48" t="s">
        <v>148</v>
      </c>
      <c r="F49" s="48" t="s">
        <v>148</v>
      </c>
      <c r="G49" s="48">
        <v>20</v>
      </c>
      <c r="H49" s="48" t="s">
        <v>148</v>
      </c>
      <c r="I49" s="48" t="s">
        <v>148</v>
      </c>
      <c r="J49" s="48" t="s">
        <v>548</v>
      </c>
    </row>
    <row r="50" spans="1:10" x14ac:dyDescent="0.25">
      <c r="A50" s="47" t="s">
        <v>181</v>
      </c>
      <c r="B50" s="48" t="s">
        <v>550</v>
      </c>
      <c r="C50" s="48" t="s">
        <v>551</v>
      </c>
      <c r="D50" s="48" t="s">
        <v>148</v>
      </c>
      <c r="E50" s="48" t="s">
        <v>148</v>
      </c>
      <c r="F50" s="48" t="s">
        <v>148</v>
      </c>
      <c r="G50" s="48" t="s">
        <v>148</v>
      </c>
      <c r="H50" s="48" t="s">
        <v>148</v>
      </c>
      <c r="I50" s="48" t="s">
        <v>148</v>
      </c>
      <c r="J50" s="48" t="s">
        <v>552</v>
      </c>
    </row>
    <row r="51" spans="1:10" x14ac:dyDescent="0.25">
      <c r="A51" s="47" t="s">
        <v>186</v>
      </c>
      <c r="B51" s="48" t="s">
        <v>553</v>
      </c>
      <c r="C51" s="48" t="s">
        <v>551</v>
      </c>
      <c r="D51" s="48" t="s">
        <v>148</v>
      </c>
      <c r="E51" s="48" t="s">
        <v>148</v>
      </c>
      <c r="F51" s="48" t="s">
        <v>148</v>
      </c>
      <c r="G51" s="48" t="s">
        <v>148</v>
      </c>
      <c r="H51" s="48" t="s">
        <v>148</v>
      </c>
      <c r="I51" s="48" t="s">
        <v>148</v>
      </c>
      <c r="J51" s="48" t="s">
        <v>554</v>
      </c>
    </row>
    <row r="52" spans="1:10" x14ac:dyDescent="0.25">
      <c r="A52" s="47" t="s">
        <v>148</v>
      </c>
      <c r="B52" s="48" t="s">
        <v>148</v>
      </c>
      <c r="C52" s="48" t="s">
        <v>148</v>
      </c>
      <c r="D52" s="48" t="s">
        <v>148</v>
      </c>
      <c r="E52" s="48" t="s">
        <v>148</v>
      </c>
      <c r="F52" s="48" t="s">
        <v>148</v>
      </c>
      <c r="G52" s="48" t="s">
        <v>148</v>
      </c>
      <c r="H52" s="48" t="s">
        <v>148</v>
      </c>
      <c r="I52" s="48" t="s">
        <v>148</v>
      </c>
      <c r="J52" s="48" t="s">
        <v>148</v>
      </c>
    </row>
    <row r="53" spans="1:10" x14ac:dyDescent="0.25">
      <c r="A53" s="47" t="s">
        <v>148</v>
      </c>
      <c r="B53" s="48" t="s">
        <v>555</v>
      </c>
      <c r="C53" s="48" t="s">
        <v>148</v>
      </c>
      <c r="D53" s="48" t="s">
        <v>148</v>
      </c>
      <c r="E53" s="48" t="s">
        <v>148</v>
      </c>
      <c r="F53" s="48" t="s">
        <v>148</v>
      </c>
      <c r="G53" s="48">
        <v>80</v>
      </c>
      <c r="H53" s="48" t="s">
        <v>148</v>
      </c>
      <c r="I53" s="48"/>
      <c r="J53" s="48" t="s">
        <v>148</v>
      </c>
    </row>
  </sheetData>
  <sheetProtection algorithmName="SHA-512" hashValue="V3E0qYBaaRoEAvIE1panMfMPgMAxNSbw0LaLwFIm/EgoBenrCYjU7HUSV3vI6MfU2gb6aCO3+52A0ARebspoFw==" saltValue="ZH7N1wH8/MtVEbg5ysYkLQ==" spinCount="100000" sheet="1" objects="1" scenarios="1"/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9B7-A91F-403C-BD85-361F091D8ED3}">
  <dimension ref="A1:J66"/>
  <sheetViews>
    <sheetView workbookViewId="0">
      <selection sqref="A1:G1"/>
    </sheetView>
  </sheetViews>
  <sheetFormatPr defaultRowHeight="15" x14ac:dyDescent="0.25"/>
  <cols>
    <col min="1" max="1" width="12.85546875" customWidth="1"/>
    <col min="2" max="2" width="53" customWidth="1"/>
    <col min="3" max="4" width="12.85546875" customWidth="1"/>
    <col min="5" max="5" width="11.5703125" bestFit="1" customWidth="1"/>
    <col min="6" max="6" width="7.28515625" bestFit="1" customWidth="1"/>
    <col min="7" max="7" width="17.42578125" bestFit="1" customWidth="1"/>
    <col min="8" max="8" width="17.85546875" bestFit="1" customWidth="1"/>
    <col min="9" max="9" width="21.85546875" bestFit="1" customWidth="1"/>
    <col min="10" max="10" width="41.140625" bestFit="1" customWidth="1"/>
  </cols>
  <sheetData>
    <row r="1" spans="1:10" x14ac:dyDescent="0.25">
      <c r="A1" s="75" t="s">
        <v>556</v>
      </c>
      <c r="B1" s="75"/>
      <c r="C1" s="75"/>
      <c r="D1" s="75"/>
      <c r="E1" s="75"/>
      <c r="F1" s="75"/>
      <c r="G1" s="75"/>
    </row>
    <row r="2" spans="1:10" x14ac:dyDescent="0.25">
      <c r="A2" s="36"/>
      <c r="B2" s="35"/>
      <c r="C2" s="35"/>
      <c r="D2" s="35"/>
      <c r="E2" s="35"/>
      <c r="F2" s="35"/>
      <c r="G2" s="35"/>
      <c r="H2" s="36"/>
      <c r="I2" s="36"/>
      <c r="J2" s="36"/>
    </row>
    <row r="3" spans="1:10" x14ac:dyDescent="0.25">
      <c r="A3" s="53" t="s">
        <v>159</v>
      </c>
      <c r="B3" s="54" t="s">
        <v>160</v>
      </c>
      <c r="C3" s="54" t="s">
        <v>280</v>
      </c>
      <c r="D3" s="54" t="s">
        <v>281</v>
      </c>
      <c r="E3" s="54" t="s">
        <v>60</v>
      </c>
      <c r="F3" s="54" t="s">
        <v>507</v>
      </c>
      <c r="G3" s="54" t="s">
        <v>165</v>
      </c>
      <c r="H3" s="54" t="s">
        <v>166</v>
      </c>
      <c r="I3" s="54" t="s">
        <v>167</v>
      </c>
      <c r="J3" s="54" t="s">
        <v>168</v>
      </c>
    </row>
    <row r="4" spans="1:10" x14ac:dyDescent="0.25">
      <c r="A4" s="47" t="s">
        <v>148</v>
      </c>
      <c r="B4" s="48" t="s">
        <v>508</v>
      </c>
      <c r="C4" s="48" t="s">
        <v>509</v>
      </c>
      <c r="D4" s="48" t="s">
        <v>509</v>
      </c>
      <c r="E4" s="48" t="s">
        <v>282</v>
      </c>
      <c r="F4" s="48" t="s">
        <v>509</v>
      </c>
      <c r="G4" s="48" t="s">
        <v>148</v>
      </c>
      <c r="H4" s="48" t="s">
        <v>148</v>
      </c>
      <c r="I4" s="48" t="s">
        <v>148</v>
      </c>
      <c r="J4" s="48" t="s">
        <v>148</v>
      </c>
    </row>
    <row r="5" spans="1:10" x14ac:dyDescent="0.25">
      <c r="A5" s="47">
        <v>1</v>
      </c>
      <c r="B5" s="48" t="s">
        <v>557</v>
      </c>
      <c r="C5" s="48">
        <v>4.9000000000000004</v>
      </c>
      <c r="D5" s="48">
        <v>15.1</v>
      </c>
      <c r="E5" s="48">
        <v>73.989999999999995</v>
      </c>
      <c r="F5" s="48" t="s">
        <v>148</v>
      </c>
      <c r="G5" s="48" t="s">
        <v>80</v>
      </c>
      <c r="H5" s="48" t="s">
        <v>558</v>
      </c>
      <c r="I5" s="48" t="s">
        <v>171</v>
      </c>
      <c r="J5" s="48" t="s">
        <v>559</v>
      </c>
    </row>
    <row r="6" spans="1:10" x14ac:dyDescent="0.25">
      <c r="A6" s="47" t="s">
        <v>148</v>
      </c>
      <c r="B6" s="48" t="s">
        <v>148</v>
      </c>
      <c r="C6" s="48">
        <v>1.35</v>
      </c>
      <c r="D6" s="48">
        <v>1.5</v>
      </c>
      <c r="E6" s="48">
        <v>2.0299999999999998</v>
      </c>
      <c r="F6" s="48" t="s">
        <v>148</v>
      </c>
      <c r="G6" s="48" t="s">
        <v>148</v>
      </c>
      <c r="H6" s="48" t="s">
        <v>148</v>
      </c>
      <c r="I6" s="48" t="s">
        <v>148</v>
      </c>
      <c r="J6" s="48" t="s">
        <v>148</v>
      </c>
    </row>
    <row r="7" spans="1:10" x14ac:dyDescent="0.25">
      <c r="A7" s="47" t="s">
        <v>148</v>
      </c>
      <c r="B7" s="48" t="s">
        <v>560</v>
      </c>
      <c r="C7" s="48" t="s">
        <v>148</v>
      </c>
      <c r="D7" s="48" t="s">
        <v>148</v>
      </c>
      <c r="E7" s="48" t="s">
        <v>148</v>
      </c>
      <c r="F7" s="48" t="s">
        <v>148</v>
      </c>
      <c r="G7" s="48" t="s">
        <v>148</v>
      </c>
      <c r="H7" s="48" t="s">
        <v>148</v>
      </c>
      <c r="I7" s="48" t="s">
        <v>148</v>
      </c>
      <c r="J7" s="48" t="s">
        <v>561</v>
      </c>
    </row>
    <row r="8" spans="1:10" x14ac:dyDescent="0.25">
      <c r="A8" s="47" t="s">
        <v>148</v>
      </c>
      <c r="B8" s="48" t="s">
        <v>562</v>
      </c>
      <c r="C8" s="48">
        <v>1.9</v>
      </c>
      <c r="D8" s="48">
        <v>4.0999999999999996</v>
      </c>
      <c r="E8" s="48">
        <v>7.79</v>
      </c>
      <c r="F8" s="48" t="s">
        <v>148</v>
      </c>
      <c r="G8" s="48" t="s">
        <v>148</v>
      </c>
      <c r="H8" s="48" t="s">
        <v>148</v>
      </c>
      <c r="I8" s="48" t="s">
        <v>148</v>
      </c>
      <c r="J8" s="48" t="s">
        <v>563</v>
      </c>
    </row>
    <row r="9" spans="1:10" x14ac:dyDescent="0.25">
      <c r="A9" s="47" t="s">
        <v>148</v>
      </c>
      <c r="B9" s="48" t="s">
        <v>148</v>
      </c>
      <c r="C9" s="48" t="s">
        <v>148</v>
      </c>
      <c r="D9" s="48" t="s">
        <v>148</v>
      </c>
      <c r="E9" s="48" t="s">
        <v>148</v>
      </c>
      <c r="F9" s="48" t="s">
        <v>148</v>
      </c>
      <c r="G9" s="48" t="s">
        <v>148</v>
      </c>
      <c r="H9" s="48" t="s">
        <v>148</v>
      </c>
      <c r="I9" s="48" t="s">
        <v>148</v>
      </c>
      <c r="J9" s="48" t="s">
        <v>564</v>
      </c>
    </row>
    <row r="10" spans="1:10" x14ac:dyDescent="0.25">
      <c r="A10" s="47" t="s">
        <v>148</v>
      </c>
      <c r="B10" s="48" t="s">
        <v>565</v>
      </c>
      <c r="C10" s="48" t="s">
        <v>148</v>
      </c>
      <c r="D10" s="48" t="s">
        <v>148</v>
      </c>
      <c r="E10" s="48" t="s">
        <v>148</v>
      </c>
      <c r="F10" s="48" t="s">
        <v>148</v>
      </c>
      <c r="G10" s="48" t="s">
        <v>148</v>
      </c>
      <c r="H10" s="48" t="s">
        <v>148</v>
      </c>
      <c r="I10" s="48" t="s">
        <v>148</v>
      </c>
      <c r="J10" s="48" t="s">
        <v>148</v>
      </c>
    </row>
    <row r="11" spans="1:10" x14ac:dyDescent="0.25">
      <c r="A11" s="47" t="s">
        <v>148</v>
      </c>
      <c r="B11" s="48" t="s">
        <v>566</v>
      </c>
      <c r="C11" s="48">
        <v>2.1</v>
      </c>
      <c r="D11" s="48">
        <v>4.0999999999999996</v>
      </c>
      <c r="E11" s="48">
        <v>8.61</v>
      </c>
      <c r="F11" s="48" t="s">
        <v>148</v>
      </c>
      <c r="G11" s="48" t="s">
        <v>91</v>
      </c>
      <c r="H11" s="48" t="s">
        <v>148</v>
      </c>
      <c r="I11" s="48" t="s">
        <v>148</v>
      </c>
      <c r="J11" s="48" t="s">
        <v>567</v>
      </c>
    </row>
    <row r="12" spans="1:10" x14ac:dyDescent="0.25">
      <c r="A12" s="47" t="s">
        <v>148</v>
      </c>
      <c r="B12" s="48" t="s">
        <v>148</v>
      </c>
      <c r="C12" s="48">
        <v>4.8</v>
      </c>
      <c r="D12" s="48">
        <v>5.2</v>
      </c>
      <c r="E12" s="48">
        <v>24.96</v>
      </c>
      <c r="F12" s="48" t="s">
        <v>148</v>
      </c>
      <c r="G12" s="48" t="s">
        <v>91</v>
      </c>
      <c r="H12" s="48" t="s">
        <v>148</v>
      </c>
      <c r="I12" s="48" t="s">
        <v>148</v>
      </c>
      <c r="J12" s="48" t="s">
        <v>567</v>
      </c>
    </row>
    <row r="13" spans="1:10" x14ac:dyDescent="0.25">
      <c r="A13" s="47">
        <v>2</v>
      </c>
      <c r="B13" s="48" t="s">
        <v>322</v>
      </c>
      <c r="C13" s="48" t="s">
        <v>148</v>
      </c>
      <c r="D13" s="48" t="s">
        <v>148</v>
      </c>
      <c r="E13" s="48">
        <v>0</v>
      </c>
      <c r="F13" s="48" t="s">
        <v>148</v>
      </c>
      <c r="G13" s="48" t="s">
        <v>148</v>
      </c>
      <c r="H13" s="48" t="s">
        <v>148</v>
      </c>
      <c r="I13" s="48" t="s">
        <v>148</v>
      </c>
      <c r="J13" s="48" t="s">
        <v>148</v>
      </c>
    </row>
    <row r="14" spans="1:10" x14ac:dyDescent="0.25">
      <c r="A14" s="47">
        <v>15</v>
      </c>
      <c r="B14" s="48" t="s">
        <v>568</v>
      </c>
      <c r="C14" s="48">
        <v>2.13</v>
      </c>
      <c r="D14" s="48">
        <v>2.21</v>
      </c>
      <c r="E14" s="48">
        <v>4.71</v>
      </c>
      <c r="F14" s="48" t="s">
        <v>148</v>
      </c>
      <c r="G14" s="48" t="s">
        <v>363</v>
      </c>
      <c r="H14" s="48" t="s">
        <v>445</v>
      </c>
      <c r="I14" s="48" t="s">
        <v>171</v>
      </c>
      <c r="J14" s="48" t="s">
        <v>148</v>
      </c>
    </row>
    <row r="15" spans="1:10" x14ac:dyDescent="0.25">
      <c r="A15" s="47">
        <v>16</v>
      </c>
      <c r="B15" s="48" t="s">
        <v>569</v>
      </c>
      <c r="C15" s="48">
        <v>1.7</v>
      </c>
      <c r="D15" s="48">
        <v>1.9</v>
      </c>
      <c r="E15" s="48">
        <v>3.23</v>
      </c>
      <c r="F15" s="48" t="s">
        <v>148</v>
      </c>
      <c r="G15" s="48" t="s">
        <v>570</v>
      </c>
      <c r="H15" s="48" t="s">
        <v>571</v>
      </c>
      <c r="I15" s="48" t="s">
        <v>171</v>
      </c>
      <c r="J15" s="48" t="s">
        <v>148</v>
      </c>
    </row>
    <row r="16" spans="1:10" x14ac:dyDescent="0.25">
      <c r="A16" s="47">
        <v>27</v>
      </c>
      <c r="B16" s="48" t="s">
        <v>572</v>
      </c>
      <c r="C16" s="48">
        <v>2.2999999999999998</v>
      </c>
      <c r="D16" s="48">
        <v>3</v>
      </c>
      <c r="E16" s="48">
        <v>6.9</v>
      </c>
      <c r="F16" s="48" t="s">
        <v>148</v>
      </c>
      <c r="G16" s="48" t="s">
        <v>363</v>
      </c>
      <c r="H16" s="48" t="s">
        <v>445</v>
      </c>
      <c r="I16" s="48" t="s">
        <v>171</v>
      </c>
      <c r="J16" s="48" t="s">
        <v>148</v>
      </c>
    </row>
    <row r="17" spans="1:10" x14ac:dyDescent="0.25">
      <c r="A17" s="47" t="s">
        <v>148</v>
      </c>
      <c r="B17" s="48" t="s">
        <v>148</v>
      </c>
      <c r="C17" s="48">
        <v>1.3</v>
      </c>
      <c r="D17" s="48">
        <v>2.2000000000000002</v>
      </c>
      <c r="E17" s="48">
        <v>2.86</v>
      </c>
      <c r="F17" s="48" t="s">
        <v>148</v>
      </c>
      <c r="G17" s="48" t="s">
        <v>363</v>
      </c>
      <c r="H17" s="48" t="s">
        <v>445</v>
      </c>
      <c r="I17" s="48" t="s">
        <v>148</v>
      </c>
      <c r="J17" s="48" t="s">
        <v>148</v>
      </c>
    </row>
    <row r="18" spans="1:10" x14ac:dyDescent="0.25">
      <c r="A18" s="47" t="s">
        <v>148</v>
      </c>
      <c r="B18" s="48" t="s">
        <v>573</v>
      </c>
      <c r="C18" s="48">
        <v>2.25</v>
      </c>
      <c r="D18" s="48">
        <v>4.09</v>
      </c>
      <c r="E18" s="48">
        <v>9.1999999999999993</v>
      </c>
      <c r="F18" s="48" t="s">
        <v>148</v>
      </c>
      <c r="G18" s="48" t="s">
        <v>363</v>
      </c>
      <c r="H18" s="48" t="s">
        <v>445</v>
      </c>
      <c r="I18" s="48" t="s">
        <v>171</v>
      </c>
      <c r="J18" s="48" t="s">
        <v>574</v>
      </c>
    </row>
    <row r="19" spans="1:10" x14ac:dyDescent="0.25">
      <c r="A19" s="47" t="s">
        <v>148</v>
      </c>
      <c r="B19" s="48" t="s">
        <v>148</v>
      </c>
      <c r="C19" s="48">
        <v>1.35</v>
      </c>
      <c r="D19" s="48">
        <v>3.3</v>
      </c>
      <c r="E19" s="48">
        <v>4.46</v>
      </c>
      <c r="F19" s="48" t="s">
        <v>148</v>
      </c>
      <c r="G19" s="48" t="s">
        <v>363</v>
      </c>
      <c r="H19" s="48" t="s">
        <v>445</v>
      </c>
      <c r="I19" s="48" t="s">
        <v>148</v>
      </c>
      <c r="J19" s="48" t="s">
        <v>148</v>
      </c>
    </row>
    <row r="20" spans="1:10" x14ac:dyDescent="0.25">
      <c r="A20" s="47">
        <v>19</v>
      </c>
      <c r="B20" s="48" t="s">
        <v>575</v>
      </c>
      <c r="C20" s="48">
        <v>3.65</v>
      </c>
      <c r="D20" s="48">
        <v>3.75</v>
      </c>
      <c r="E20" s="48">
        <v>13.69</v>
      </c>
      <c r="F20" s="48" t="s">
        <v>148</v>
      </c>
      <c r="G20" s="48" t="s">
        <v>363</v>
      </c>
      <c r="H20" s="48" t="s">
        <v>445</v>
      </c>
      <c r="I20" s="48" t="s">
        <v>171</v>
      </c>
      <c r="J20" s="48" t="s">
        <v>576</v>
      </c>
    </row>
    <row r="21" spans="1:10" x14ac:dyDescent="0.25">
      <c r="A21" s="47" t="s">
        <v>148</v>
      </c>
      <c r="B21" s="48" t="s">
        <v>577</v>
      </c>
      <c r="C21" s="48" t="s">
        <v>148</v>
      </c>
      <c r="D21" s="48" t="s">
        <v>148</v>
      </c>
      <c r="E21" s="48">
        <v>0</v>
      </c>
      <c r="F21" s="48" t="s">
        <v>148</v>
      </c>
      <c r="G21" s="48" t="s">
        <v>148</v>
      </c>
      <c r="H21" s="48" t="s">
        <v>148</v>
      </c>
      <c r="I21" s="48" t="s">
        <v>148</v>
      </c>
      <c r="J21" s="48" t="s">
        <v>148</v>
      </c>
    </row>
    <row r="22" spans="1:10" x14ac:dyDescent="0.25">
      <c r="A22" s="47">
        <v>20</v>
      </c>
      <c r="B22" s="48" t="s">
        <v>578</v>
      </c>
      <c r="C22" s="48">
        <v>3.5</v>
      </c>
      <c r="D22" s="48">
        <v>5.08</v>
      </c>
      <c r="E22" s="48">
        <v>17.78</v>
      </c>
      <c r="F22" s="48" t="s">
        <v>148</v>
      </c>
      <c r="G22" s="48" t="s">
        <v>363</v>
      </c>
      <c r="H22" s="48" t="s">
        <v>445</v>
      </c>
      <c r="I22" s="48" t="s">
        <v>171</v>
      </c>
      <c r="J22" s="48" t="s">
        <v>579</v>
      </c>
    </row>
    <row r="23" spans="1:10" x14ac:dyDescent="0.25">
      <c r="A23" s="47">
        <v>21</v>
      </c>
      <c r="B23" s="48" t="s">
        <v>580</v>
      </c>
      <c r="C23" s="48">
        <v>3.04</v>
      </c>
      <c r="D23" s="48">
        <v>3.5</v>
      </c>
      <c r="E23" s="48">
        <v>10.64</v>
      </c>
      <c r="F23" s="48" t="s">
        <v>148</v>
      </c>
      <c r="G23" s="48" t="s">
        <v>363</v>
      </c>
      <c r="H23" s="48" t="s">
        <v>445</v>
      </c>
      <c r="I23" s="48" t="s">
        <v>171</v>
      </c>
      <c r="J23" s="48" t="s">
        <v>148</v>
      </c>
    </row>
    <row r="24" spans="1:10" x14ac:dyDescent="0.25">
      <c r="A24" s="47" t="s">
        <v>148</v>
      </c>
      <c r="B24" s="48" t="s">
        <v>581</v>
      </c>
      <c r="C24" s="48" t="s">
        <v>148</v>
      </c>
      <c r="D24" s="48" t="s">
        <v>148</v>
      </c>
      <c r="E24" s="48">
        <v>0</v>
      </c>
      <c r="F24" s="48" t="s">
        <v>148</v>
      </c>
      <c r="G24" s="48" t="s">
        <v>148</v>
      </c>
      <c r="H24" s="48" t="s">
        <v>148</v>
      </c>
      <c r="I24" s="48" t="s">
        <v>148</v>
      </c>
      <c r="J24" s="48" t="s">
        <v>148</v>
      </c>
    </row>
    <row r="25" spans="1:10" x14ac:dyDescent="0.25">
      <c r="A25" s="47">
        <v>23</v>
      </c>
      <c r="B25" s="48" t="s">
        <v>190</v>
      </c>
      <c r="C25" s="48">
        <v>1.1000000000000001</v>
      </c>
      <c r="D25" s="48">
        <v>3.5</v>
      </c>
      <c r="E25" s="48">
        <v>3.85</v>
      </c>
      <c r="F25" s="48" t="s">
        <v>148</v>
      </c>
      <c r="G25" s="48" t="s">
        <v>363</v>
      </c>
      <c r="H25" s="48" t="s">
        <v>445</v>
      </c>
      <c r="I25" s="48" t="s">
        <v>171</v>
      </c>
      <c r="J25" s="48" t="s">
        <v>534</v>
      </c>
    </row>
    <row r="26" spans="1:10" x14ac:dyDescent="0.25">
      <c r="A26" s="47">
        <v>22</v>
      </c>
      <c r="B26" s="48" t="s">
        <v>582</v>
      </c>
      <c r="C26" s="48">
        <v>2.44</v>
      </c>
      <c r="D26" s="48">
        <v>3.14</v>
      </c>
      <c r="E26" s="48">
        <v>7.66</v>
      </c>
      <c r="F26" s="48" t="s">
        <v>148</v>
      </c>
      <c r="G26" s="48" t="s">
        <v>583</v>
      </c>
      <c r="H26" s="48" t="s">
        <v>178</v>
      </c>
      <c r="I26" s="48" t="s">
        <v>584</v>
      </c>
      <c r="J26" s="48" t="s">
        <v>148</v>
      </c>
    </row>
    <row r="27" spans="1:10" x14ac:dyDescent="0.25">
      <c r="A27" s="47" t="s">
        <v>148</v>
      </c>
      <c r="B27" s="48" t="s">
        <v>148</v>
      </c>
      <c r="C27" s="48">
        <v>-0.65</v>
      </c>
      <c r="D27" s="48">
        <v>2.44</v>
      </c>
      <c r="E27" s="48">
        <v>-1.59</v>
      </c>
      <c r="F27" s="48" t="s">
        <v>148</v>
      </c>
      <c r="G27" s="48" t="s">
        <v>148</v>
      </c>
      <c r="H27" s="48" t="s">
        <v>148</v>
      </c>
      <c r="I27" s="48" t="s">
        <v>148</v>
      </c>
      <c r="J27" s="48" t="s">
        <v>585</v>
      </c>
    </row>
    <row r="28" spans="1:10" x14ac:dyDescent="0.25">
      <c r="A28" s="47">
        <v>24</v>
      </c>
      <c r="B28" s="48" t="s">
        <v>586</v>
      </c>
      <c r="C28" s="48">
        <v>3.41</v>
      </c>
      <c r="D28" s="48">
        <v>10.8</v>
      </c>
      <c r="E28" s="48">
        <v>36.83</v>
      </c>
      <c r="F28" s="48" t="s">
        <v>148</v>
      </c>
      <c r="G28" s="48" t="s">
        <v>583</v>
      </c>
      <c r="H28" s="48" t="s">
        <v>178</v>
      </c>
      <c r="I28" s="48" t="s">
        <v>584</v>
      </c>
      <c r="J28" s="48" t="s">
        <v>148</v>
      </c>
    </row>
    <row r="29" spans="1:10" x14ac:dyDescent="0.25">
      <c r="A29" s="47" t="s">
        <v>148</v>
      </c>
      <c r="B29" s="48" t="s">
        <v>148</v>
      </c>
      <c r="C29" s="48">
        <v>0.34</v>
      </c>
      <c r="D29" s="48">
        <v>3.72</v>
      </c>
      <c r="E29" s="48">
        <v>1.26</v>
      </c>
      <c r="F29" s="48" t="s">
        <v>148</v>
      </c>
      <c r="G29" s="48" t="s">
        <v>583</v>
      </c>
      <c r="H29" s="48" t="s">
        <v>178</v>
      </c>
      <c r="I29" s="48" t="s">
        <v>584</v>
      </c>
      <c r="J29" s="48" t="s">
        <v>148</v>
      </c>
    </row>
    <row r="30" spans="1:10" x14ac:dyDescent="0.25">
      <c r="A30" s="47" t="s">
        <v>148</v>
      </c>
      <c r="B30" s="48" t="s">
        <v>148</v>
      </c>
      <c r="C30" s="48">
        <v>0.34</v>
      </c>
      <c r="D30" s="48">
        <v>3.72</v>
      </c>
      <c r="E30" s="48">
        <v>1.26</v>
      </c>
      <c r="F30" s="48" t="s">
        <v>148</v>
      </c>
      <c r="G30" s="48" t="s">
        <v>583</v>
      </c>
      <c r="H30" s="48" t="s">
        <v>178</v>
      </c>
      <c r="I30" s="48" t="s">
        <v>584</v>
      </c>
      <c r="J30" s="48" t="s">
        <v>148</v>
      </c>
    </row>
    <row r="31" spans="1:10" x14ac:dyDescent="0.25">
      <c r="A31" s="47">
        <v>13</v>
      </c>
      <c r="B31" s="48" t="s">
        <v>231</v>
      </c>
      <c r="C31" s="48">
        <v>13</v>
      </c>
      <c r="D31" s="48">
        <v>22</v>
      </c>
      <c r="E31" s="48">
        <v>286</v>
      </c>
      <c r="F31" s="48" t="s">
        <v>148</v>
      </c>
      <c r="G31" s="48" t="s">
        <v>583</v>
      </c>
      <c r="H31" s="48" t="s">
        <v>511</v>
      </c>
      <c r="I31" s="48" t="s">
        <v>587</v>
      </c>
      <c r="J31" s="48" t="s">
        <v>588</v>
      </c>
    </row>
    <row r="32" spans="1:10" x14ac:dyDescent="0.25">
      <c r="A32" s="47">
        <v>17</v>
      </c>
      <c r="B32" s="48" t="s">
        <v>589</v>
      </c>
      <c r="C32" s="48">
        <v>4.9000000000000004</v>
      </c>
      <c r="D32" s="48">
        <v>4.5</v>
      </c>
      <c r="E32" s="48">
        <v>22.05</v>
      </c>
      <c r="F32" s="48" t="s">
        <v>148</v>
      </c>
      <c r="G32" s="48" t="s">
        <v>363</v>
      </c>
      <c r="H32" s="48" t="s">
        <v>445</v>
      </c>
      <c r="I32" s="48" t="s">
        <v>171</v>
      </c>
      <c r="J32" s="48" t="s">
        <v>148</v>
      </c>
    </row>
    <row r="33" spans="1:10" x14ac:dyDescent="0.25">
      <c r="A33" s="47">
        <v>14</v>
      </c>
      <c r="B33" s="48" t="s">
        <v>580</v>
      </c>
      <c r="C33" s="48">
        <v>2.58</v>
      </c>
      <c r="D33" s="48">
        <v>3.89</v>
      </c>
      <c r="E33" s="48">
        <v>10.039999999999999</v>
      </c>
      <c r="F33" s="48" t="s">
        <v>148</v>
      </c>
      <c r="G33" s="48" t="s">
        <v>363</v>
      </c>
      <c r="H33" s="48" t="s">
        <v>445</v>
      </c>
      <c r="I33" s="48" t="s">
        <v>171</v>
      </c>
      <c r="J33" s="48" t="s">
        <v>148</v>
      </c>
    </row>
    <row r="34" spans="1:10" x14ac:dyDescent="0.25">
      <c r="A34" s="47" t="s">
        <v>148</v>
      </c>
      <c r="B34" s="48" t="s">
        <v>590</v>
      </c>
      <c r="C34" s="48">
        <v>0.5</v>
      </c>
      <c r="D34" s="48">
        <v>1.4</v>
      </c>
      <c r="E34" s="48">
        <v>0.7</v>
      </c>
      <c r="F34" s="48" t="s">
        <v>148</v>
      </c>
      <c r="G34" s="48" t="s">
        <v>148</v>
      </c>
      <c r="H34" s="48" t="s">
        <v>148</v>
      </c>
      <c r="I34" s="48" t="s">
        <v>148</v>
      </c>
      <c r="J34" s="48" t="s">
        <v>148</v>
      </c>
    </row>
    <row r="35" spans="1:10" x14ac:dyDescent="0.25">
      <c r="A35" s="47" t="s">
        <v>148</v>
      </c>
      <c r="B35" s="48" t="s">
        <v>148</v>
      </c>
      <c r="C35" s="48" t="s">
        <v>148</v>
      </c>
      <c r="D35" s="52" t="s">
        <v>535</v>
      </c>
      <c r="E35" s="52">
        <v>558.91</v>
      </c>
      <c r="F35" s="48" t="s">
        <v>148</v>
      </c>
      <c r="G35" s="48" t="s">
        <v>148</v>
      </c>
      <c r="H35" s="48" t="s">
        <v>591</v>
      </c>
      <c r="I35" s="48" t="s">
        <v>148</v>
      </c>
      <c r="J35" s="48" t="s">
        <v>148</v>
      </c>
    </row>
    <row r="36" spans="1:10" x14ac:dyDescent="0.25">
      <c r="A36" s="47" t="s">
        <v>148</v>
      </c>
      <c r="B36" s="48" t="s">
        <v>148</v>
      </c>
      <c r="C36" s="48" t="s">
        <v>148</v>
      </c>
      <c r="D36" s="48" t="s">
        <v>148</v>
      </c>
      <c r="E36" s="48" t="s">
        <v>148</v>
      </c>
      <c r="F36" s="48" t="s">
        <v>148</v>
      </c>
      <c r="G36" s="48" t="s">
        <v>148</v>
      </c>
      <c r="H36" s="48" t="s">
        <v>148</v>
      </c>
      <c r="I36" s="48" t="s">
        <v>148</v>
      </c>
      <c r="J36" s="48" t="s">
        <v>148</v>
      </c>
    </row>
    <row r="37" spans="1:10" x14ac:dyDescent="0.25">
      <c r="A37" s="47" t="s">
        <v>148</v>
      </c>
      <c r="B37" s="52" t="s">
        <v>255</v>
      </c>
      <c r="C37" s="48" t="s">
        <v>280</v>
      </c>
      <c r="D37" s="48" t="s">
        <v>507</v>
      </c>
      <c r="E37" s="48" t="s">
        <v>60</v>
      </c>
      <c r="F37" s="48" t="s">
        <v>417</v>
      </c>
      <c r="G37" s="48" t="s">
        <v>256</v>
      </c>
      <c r="H37" s="48" t="s">
        <v>148</v>
      </c>
      <c r="I37" s="48" t="s">
        <v>148</v>
      </c>
      <c r="J37" s="48" t="s">
        <v>148</v>
      </c>
    </row>
    <row r="38" spans="1:10" x14ac:dyDescent="0.25">
      <c r="A38" s="47" t="s">
        <v>148</v>
      </c>
      <c r="B38" s="48" t="s">
        <v>148</v>
      </c>
      <c r="C38" s="48" t="s">
        <v>509</v>
      </c>
      <c r="D38" s="48" t="s">
        <v>509</v>
      </c>
      <c r="E38" s="48" t="s">
        <v>282</v>
      </c>
      <c r="F38" s="48" t="s">
        <v>148</v>
      </c>
      <c r="G38" s="48" t="s">
        <v>282</v>
      </c>
      <c r="H38" s="48" t="s">
        <v>148</v>
      </c>
      <c r="I38" s="48" t="s">
        <v>148</v>
      </c>
      <c r="J38" s="51" t="s">
        <v>148</v>
      </c>
    </row>
    <row r="39" spans="1:10" x14ac:dyDescent="0.25">
      <c r="A39" s="47">
        <v>1</v>
      </c>
      <c r="B39" s="48" t="s">
        <v>592</v>
      </c>
      <c r="C39" s="48">
        <v>4.0999999999999996</v>
      </c>
      <c r="D39" s="48">
        <v>3</v>
      </c>
      <c r="E39" s="48">
        <v>12.3</v>
      </c>
      <c r="F39" s="48">
        <v>2</v>
      </c>
      <c r="G39" s="48">
        <v>24.6</v>
      </c>
      <c r="H39" s="48" t="s">
        <v>148</v>
      </c>
      <c r="I39" s="48" t="s">
        <v>148</v>
      </c>
      <c r="J39" s="48" t="s">
        <v>258</v>
      </c>
    </row>
    <row r="40" spans="1:10" x14ac:dyDescent="0.25">
      <c r="A40" s="47">
        <v>2</v>
      </c>
      <c r="B40" s="48" t="s">
        <v>593</v>
      </c>
      <c r="C40" s="48">
        <v>9.52</v>
      </c>
      <c r="D40" s="48">
        <v>3.9</v>
      </c>
      <c r="E40" s="48">
        <v>37.130000000000003</v>
      </c>
      <c r="F40" s="48">
        <v>2</v>
      </c>
      <c r="G40" s="48">
        <v>74.260000000000005</v>
      </c>
      <c r="H40" s="48" t="s">
        <v>148</v>
      </c>
      <c r="I40" s="48" t="s">
        <v>148</v>
      </c>
      <c r="J40" s="48" t="s">
        <v>258</v>
      </c>
    </row>
    <row r="41" spans="1:10" x14ac:dyDescent="0.25">
      <c r="A41" s="47">
        <v>3</v>
      </c>
      <c r="B41" s="48" t="s">
        <v>594</v>
      </c>
      <c r="C41" s="48">
        <v>0.6</v>
      </c>
      <c r="D41" s="48">
        <v>0.6</v>
      </c>
      <c r="E41" s="48">
        <v>0.36</v>
      </c>
      <c r="F41" s="48">
        <v>18</v>
      </c>
      <c r="G41" s="48">
        <v>6.48</v>
      </c>
      <c r="H41" s="48" t="s">
        <v>148</v>
      </c>
      <c r="I41" s="48" t="s">
        <v>148</v>
      </c>
      <c r="J41" s="48" t="s">
        <v>258</v>
      </c>
    </row>
    <row r="42" spans="1:10" x14ac:dyDescent="0.25">
      <c r="A42" s="47" t="s">
        <v>148</v>
      </c>
      <c r="B42" s="48" t="s">
        <v>595</v>
      </c>
      <c r="C42" s="48">
        <v>16.649999999999999</v>
      </c>
      <c r="D42" s="48">
        <v>3.85</v>
      </c>
      <c r="E42" s="48">
        <v>64.099999999999994</v>
      </c>
      <c r="F42" s="48">
        <v>2</v>
      </c>
      <c r="G42" s="48">
        <v>128.21</v>
      </c>
      <c r="H42" s="48" t="s">
        <v>148</v>
      </c>
      <c r="I42" s="48" t="s">
        <v>148</v>
      </c>
      <c r="J42" s="48" t="s">
        <v>258</v>
      </c>
    </row>
    <row r="43" spans="1:10" x14ac:dyDescent="0.25">
      <c r="A43" s="47">
        <v>4</v>
      </c>
      <c r="B43" s="48" t="s">
        <v>596</v>
      </c>
      <c r="C43" s="48">
        <v>23</v>
      </c>
      <c r="D43" s="48">
        <v>2.2999999999999998</v>
      </c>
      <c r="E43" s="48">
        <v>52.9</v>
      </c>
      <c r="F43" s="48">
        <v>2</v>
      </c>
      <c r="G43" s="48">
        <v>105.8</v>
      </c>
      <c r="H43" s="48" t="s">
        <v>148</v>
      </c>
      <c r="I43" s="48" t="s">
        <v>148</v>
      </c>
      <c r="J43" s="48" t="s">
        <v>258</v>
      </c>
    </row>
    <row r="44" spans="1:10" x14ac:dyDescent="0.25">
      <c r="A44" s="47" t="s">
        <v>148</v>
      </c>
      <c r="B44" s="48" t="s">
        <v>148</v>
      </c>
      <c r="C44" s="48">
        <v>13.7</v>
      </c>
      <c r="D44" s="48">
        <v>2.2999999999999998</v>
      </c>
      <c r="E44" s="48">
        <v>31.51</v>
      </c>
      <c r="F44" s="48">
        <v>2</v>
      </c>
      <c r="G44" s="48">
        <v>63.02</v>
      </c>
      <c r="H44" s="48" t="s">
        <v>148</v>
      </c>
      <c r="I44" s="48" t="s">
        <v>148</v>
      </c>
      <c r="J44" s="48" t="s">
        <v>258</v>
      </c>
    </row>
    <row r="45" spans="1:10" x14ac:dyDescent="0.25">
      <c r="A45" s="47" t="s">
        <v>148</v>
      </c>
      <c r="B45" s="48" t="s">
        <v>597</v>
      </c>
      <c r="C45" s="48">
        <v>9.52</v>
      </c>
      <c r="D45" s="48">
        <v>2.1</v>
      </c>
      <c r="E45" s="48">
        <v>19.989999999999998</v>
      </c>
      <c r="F45" s="48">
        <v>2</v>
      </c>
      <c r="G45" s="48">
        <v>39.979999999999997</v>
      </c>
      <c r="H45" s="48" t="s">
        <v>148</v>
      </c>
      <c r="I45" s="48" t="s">
        <v>148</v>
      </c>
      <c r="J45" s="48" t="s">
        <v>258</v>
      </c>
    </row>
    <row r="46" spans="1:10" x14ac:dyDescent="0.25">
      <c r="A46" s="47" t="s">
        <v>148</v>
      </c>
      <c r="B46" s="48" t="s">
        <v>598</v>
      </c>
      <c r="C46" s="48">
        <v>4.9000000000000004</v>
      </c>
      <c r="D46" s="48">
        <v>2.2999999999999998</v>
      </c>
      <c r="E46" s="48">
        <v>11.27</v>
      </c>
      <c r="F46" s="48">
        <v>2</v>
      </c>
      <c r="G46" s="48">
        <v>22.54</v>
      </c>
      <c r="H46" s="48" t="s">
        <v>148</v>
      </c>
      <c r="I46" s="48" t="s">
        <v>148</v>
      </c>
      <c r="J46" s="48" t="s">
        <v>258</v>
      </c>
    </row>
    <row r="47" spans="1:10" x14ac:dyDescent="0.25">
      <c r="A47" s="47" t="s">
        <v>148</v>
      </c>
      <c r="B47" s="48" t="s">
        <v>599</v>
      </c>
      <c r="C47" s="48">
        <v>5</v>
      </c>
      <c r="D47" s="48">
        <v>2.2999999999999998</v>
      </c>
      <c r="E47" s="48">
        <v>11.5</v>
      </c>
      <c r="F47" s="48">
        <v>2</v>
      </c>
      <c r="G47" s="48">
        <v>23</v>
      </c>
      <c r="H47" s="48" t="s">
        <v>148</v>
      </c>
      <c r="I47" s="48" t="s">
        <v>148</v>
      </c>
      <c r="J47" s="48" t="s">
        <v>258</v>
      </c>
    </row>
    <row r="48" spans="1:10" x14ac:dyDescent="0.25">
      <c r="A48" s="47" t="s">
        <v>148</v>
      </c>
      <c r="B48" s="48" t="s">
        <v>600</v>
      </c>
      <c r="C48" s="48">
        <v>5</v>
      </c>
      <c r="D48" s="48">
        <v>2.2999999999999998</v>
      </c>
      <c r="E48" s="48">
        <v>11.5</v>
      </c>
      <c r="F48" s="52">
        <v>2</v>
      </c>
      <c r="G48" s="52">
        <v>23</v>
      </c>
      <c r="H48" s="48" t="s">
        <v>148</v>
      </c>
      <c r="I48" s="48" t="s">
        <v>148</v>
      </c>
      <c r="J48" s="48" t="s">
        <v>258</v>
      </c>
    </row>
    <row r="49" spans="1:10" x14ac:dyDescent="0.25">
      <c r="A49" s="47" t="s">
        <v>148</v>
      </c>
      <c r="B49" s="48" t="s">
        <v>601</v>
      </c>
      <c r="C49" s="48">
        <v>3.9</v>
      </c>
      <c r="D49" s="48">
        <v>2.2999999999999998</v>
      </c>
      <c r="E49" s="48">
        <v>8.9700000000000006</v>
      </c>
      <c r="F49" s="52">
        <v>1</v>
      </c>
      <c r="G49" s="52">
        <v>8.9700000000000006</v>
      </c>
      <c r="H49" s="48" t="s">
        <v>148</v>
      </c>
      <c r="I49" s="48" t="s">
        <v>148</v>
      </c>
      <c r="J49" s="48" t="s">
        <v>269</v>
      </c>
    </row>
    <row r="50" spans="1:10" x14ac:dyDescent="0.25">
      <c r="A50" s="47">
        <v>5</v>
      </c>
      <c r="B50" s="48" t="s">
        <v>602</v>
      </c>
      <c r="C50" s="48">
        <v>0.6</v>
      </c>
      <c r="D50" s="48">
        <v>1.3</v>
      </c>
      <c r="E50" s="48">
        <v>0.78</v>
      </c>
      <c r="F50" s="52">
        <v>6</v>
      </c>
      <c r="G50" s="52">
        <v>4.68</v>
      </c>
      <c r="H50" s="48" t="s">
        <v>148</v>
      </c>
      <c r="I50" s="48" t="s">
        <v>148</v>
      </c>
      <c r="J50" s="48" t="s">
        <v>258</v>
      </c>
    </row>
    <row r="51" spans="1:10" x14ac:dyDescent="0.25">
      <c r="A51" s="47">
        <v>6</v>
      </c>
      <c r="B51" s="48" t="s">
        <v>603</v>
      </c>
      <c r="C51" s="48">
        <v>0.7</v>
      </c>
      <c r="D51" s="48">
        <v>2.0499999999999998</v>
      </c>
      <c r="E51" s="48">
        <v>1.44</v>
      </c>
      <c r="F51" s="52">
        <v>4</v>
      </c>
      <c r="G51" s="52">
        <v>5.74</v>
      </c>
      <c r="H51" s="48" t="s">
        <v>148</v>
      </c>
      <c r="I51" s="48" t="s">
        <v>148</v>
      </c>
      <c r="J51" s="48" t="s">
        <v>258</v>
      </c>
    </row>
    <row r="52" spans="1:10" x14ac:dyDescent="0.25">
      <c r="A52" s="47">
        <v>7</v>
      </c>
      <c r="B52" s="48" t="s">
        <v>604</v>
      </c>
      <c r="C52" s="48">
        <v>1.05</v>
      </c>
      <c r="D52" s="48">
        <v>2.0499999999999998</v>
      </c>
      <c r="E52" s="48">
        <v>2.15</v>
      </c>
      <c r="F52" s="52">
        <v>1</v>
      </c>
      <c r="G52" s="52">
        <v>2.15</v>
      </c>
      <c r="H52" s="48" t="s">
        <v>148</v>
      </c>
      <c r="I52" s="48" t="s">
        <v>148</v>
      </c>
      <c r="J52" s="48" t="s">
        <v>269</v>
      </c>
    </row>
    <row r="53" spans="1:10" x14ac:dyDescent="0.25">
      <c r="A53" s="47" t="s">
        <v>148</v>
      </c>
      <c r="B53" s="48" t="s">
        <v>148</v>
      </c>
      <c r="C53" s="48" t="s">
        <v>148</v>
      </c>
      <c r="D53" s="48" t="s">
        <v>148</v>
      </c>
      <c r="E53" s="48" t="s">
        <v>148</v>
      </c>
      <c r="F53" s="52" t="s">
        <v>535</v>
      </c>
      <c r="G53" s="52">
        <v>532.42999999999995</v>
      </c>
      <c r="H53" s="48" t="s">
        <v>148</v>
      </c>
      <c r="I53" s="48" t="s">
        <v>148</v>
      </c>
      <c r="J53" s="48" t="s">
        <v>148</v>
      </c>
    </row>
    <row r="54" spans="1:10" x14ac:dyDescent="0.25">
      <c r="A54" s="47" t="s">
        <v>148</v>
      </c>
      <c r="B54" s="48" t="s">
        <v>148</v>
      </c>
      <c r="C54" s="48" t="s">
        <v>148</v>
      </c>
      <c r="D54" s="48" t="s">
        <v>148</v>
      </c>
      <c r="E54" s="48" t="s">
        <v>148</v>
      </c>
      <c r="F54" s="52" t="s">
        <v>148</v>
      </c>
      <c r="G54" s="52" t="s">
        <v>148</v>
      </c>
      <c r="H54" s="48" t="s">
        <v>148</v>
      </c>
      <c r="I54" s="48" t="s">
        <v>148</v>
      </c>
      <c r="J54" s="48" t="s">
        <v>148</v>
      </c>
    </row>
    <row r="55" spans="1:10" ht="30" x14ac:dyDescent="0.25">
      <c r="A55" s="47" t="s">
        <v>148</v>
      </c>
      <c r="B55" s="55" t="s">
        <v>605</v>
      </c>
      <c r="C55" s="48" t="s">
        <v>148</v>
      </c>
      <c r="D55" s="48" t="s">
        <v>148</v>
      </c>
      <c r="E55" s="48" t="s">
        <v>148</v>
      </c>
      <c r="F55" s="52" t="s">
        <v>148</v>
      </c>
      <c r="G55" s="52" t="s">
        <v>148</v>
      </c>
      <c r="H55" s="48" t="s">
        <v>148</v>
      </c>
      <c r="I55" s="48" t="s">
        <v>606</v>
      </c>
      <c r="J55" s="48" t="s">
        <v>148</v>
      </c>
    </row>
    <row r="56" spans="1:10" x14ac:dyDescent="0.25">
      <c r="A56" s="47" t="s">
        <v>148</v>
      </c>
      <c r="B56" s="48" t="s">
        <v>148</v>
      </c>
      <c r="C56" s="48" t="s">
        <v>148</v>
      </c>
      <c r="D56" s="48" t="s">
        <v>148</v>
      </c>
      <c r="E56" s="48" t="s">
        <v>148</v>
      </c>
      <c r="F56" s="52" t="s">
        <v>148</v>
      </c>
      <c r="G56" s="52" t="s">
        <v>148</v>
      </c>
      <c r="H56" s="48" t="s">
        <v>148</v>
      </c>
      <c r="I56" s="48" t="s">
        <v>148</v>
      </c>
      <c r="J56" s="48" t="s">
        <v>148</v>
      </c>
    </row>
    <row r="57" spans="1:10" ht="30" x14ac:dyDescent="0.25">
      <c r="A57" s="47" t="s">
        <v>169</v>
      </c>
      <c r="B57" s="55" t="s">
        <v>543</v>
      </c>
      <c r="C57" s="48" t="s">
        <v>148</v>
      </c>
      <c r="D57" s="48" t="s">
        <v>148</v>
      </c>
      <c r="E57" s="48" t="s">
        <v>148</v>
      </c>
      <c r="F57" s="48" t="s">
        <v>148</v>
      </c>
      <c r="G57" s="48" t="s">
        <v>148</v>
      </c>
      <c r="H57" s="48" t="s">
        <v>148</v>
      </c>
      <c r="I57" s="48" t="s">
        <v>148</v>
      </c>
      <c r="J57" s="48" t="s">
        <v>148</v>
      </c>
    </row>
    <row r="58" spans="1:10" x14ac:dyDescent="0.25">
      <c r="A58" s="47" t="s">
        <v>148</v>
      </c>
      <c r="B58" s="48" t="s">
        <v>148</v>
      </c>
      <c r="C58" s="48" t="s">
        <v>280</v>
      </c>
      <c r="D58" s="48" t="s">
        <v>507</v>
      </c>
      <c r="E58" s="48" t="s">
        <v>60</v>
      </c>
      <c r="F58" s="48" t="s">
        <v>417</v>
      </c>
      <c r="G58" s="48" t="s">
        <v>607</v>
      </c>
      <c r="H58" s="48" t="s">
        <v>148</v>
      </c>
      <c r="I58" s="48" t="s">
        <v>148</v>
      </c>
      <c r="J58" s="48" t="s">
        <v>148</v>
      </c>
    </row>
    <row r="59" spans="1:10" x14ac:dyDescent="0.25">
      <c r="A59" s="47" t="s">
        <v>148</v>
      </c>
      <c r="B59" s="52" t="s">
        <v>544</v>
      </c>
      <c r="C59" s="48" t="s">
        <v>509</v>
      </c>
      <c r="D59" s="48" t="s">
        <v>509</v>
      </c>
      <c r="E59" s="48" t="s">
        <v>282</v>
      </c>
      <c r="F59" s="48" t="s">
        <v>148</v>
      </c>
      <c r="G59" s="48" t="s">
        <v>282</v>
      </c>
      <c r="H59" s="48" t="s">
        <v>148</v>
      </c>
      <c r="I59" s="48" t="s">
        <v>148</v>
      </c>
      <c r="J59" s="48" t="s">
        <v>148</v>
      </c>
    </row>
    <row r="60" spans="1:10" x14ac:dyDescent="0.25">
      <c r="A60" s="47" t="s">
        <v>169</v>
      </c>
      <c r="B60" s="48" t="s">
        <v>608</v>
      </c>
      <c r="C60" s="48">
        <v>2.1</v>
      </c>
      <c r="D60" s="48">
        <v>4.0999999999999996</v>
      </c>
      <c r="E60" s="48">
        <v>8.61</v>
      </c>
      <c r="F60" s="48">
        <v>1</v>
      </c>
      <c r="G60" s="48">
        <v>8.61</v>
      </c>
      <c r="H60" s="48" t="s">
        <v>148</v>
      </c>
      <c r="I60" s="48" t="s">
        <v>148</v>
      </c>
      <c r="J60" s="48" t="s">
        <v>546</v>
      </c>
    </row>
    <row r="61" spans="1:10" x14ac:dyDescent="0.25">
      <c r="A61" s="47" t="s">
        <v>175</v>
      </c>
      <c r="B61" s="48" t="s">
        <v>547</v>
      </c>
      <c r="C61" s="48" t="s">
        <v>148</v>
      </c>
      <c r="D61" s="48" t="s">
        <v>148</v>
      </c>
      <c r="E61" s="48" t="s">
        <v>148</v>
      </c>
      <c r="F61" s="48" t="s">
        <v>148</v>
      </c>
      <c r="G61" s="48">
        <v>50</v>
      </c>
      <c r="H61" s="48" t="s">
        <v>148</v>
      </c>
      <c r="I61" s="48" t="s">
        <v>148</v>
      </c>
      <c r="J61" s="48" t="s">
        <v>548</v>
      </c>
    </row>
    <row r="62" spans="1:10" x14ac:dyDescent="0.25">
      <c r="A62" s="47" t="s">
        <v>181</v>
      </c>
      <c r="B62" s="48" t="s">
        <v>550</v>
      </c>
      <c r="C62" s="48" t="s">
        <v>551</v>
      </c>
      <c r="D62" s="48" t="s">
        <v>148</v>
      </c>
      <c r="E62" s="48" t="s">
        <v>148</v>
      </c>
      <c r="F62" s="48" t="s">
        <v>148</v>
      </c>
      <c r="G62" s="48" t="s">
        <v>148</v>
      </c>
      <c r="H62" s="48" t="s">
        <v>148</v>
      </c>
      <c r="I62" s="48" t="s">
        <v>148</v>
      </c>
      <c r="J62" s="48" t="s">
        <v>552</v>
      </c>
    </row>
    <row r="63" spans="1:10" x14ac:dyDescent="0.25">
      <c r="A63" s="47" t="s">
        <v>186</v>
      </c>
      <c r="B63" s="48" t="s">
        <v>553</v>
      </c>
      <c r="C63" s="48" t="s">
        <v>551</v>
      </c>
      <c r="D63" s="48" t="s">
        <v>148</v>
      </c>
      <c r="E63" s="48" t="s">
        <v>148</v>
      </c>
      <c r="F63" s="48" t="s">
        <v>148</v>
      </c>
      <c r="G63" s="48" t="s">
        <v>148</v>
      </c>
      <c r="H63" s="48" t="s">
        <v>148</v>
      </c>
      <c r="I63" s="48" t="s">
        <v>148</v>
      </c>
      <c r="J63" s="48" t="s">
        <v>554</v>
      </c>
    </row>
    <row r="64" spans="1:10" x14ac:dyDescent="0.25">
      <c r="A64" s="47" t="s">
        <v>148</v>
      </c>
      <c r="B64" s="48" t="s">
        <v>148</v>
      </c>
      <c r="C64" s="48" t="s">
        <v>148</v>
      </c>
      <c r="D64" s="48" t="s">
        <v>148</v>
      </c>
      <c r="E64" s="48" t="s">
        <v>148</v>
      </c>
      <c r="F64" s="48" t="s">
        <v>148</v>
      </c>
      <c r="G64" s="48" t="s">
        <v>148</v>
      </c>
      <c r="H64" s="48" t="s">
        <v>148</v>
      </c>
      <c r="I64" s="48" t="s">
        <v>148</v>
      </c>
      <c r="J64" s="48" t="s">
        <v>148</v>
      </c>
    </row>
    <row r="65" spans="1:10" x14ac:dyDescent="0.25">
      <c r="A65" s="47" t="s">
        <v>148</v>
      </c>
      <c r="B65" s="48" t="s">
        <v>609</v>
      </c>
      <c r="C65" s="48" t="s">
        <v>148</v>
      </c>
      <c r="D65" s="48" t="s">
        <v>148</v>
      </c>
      <c r="E65" s="48" t="s">
        <v>148</v>
      </c>
      <c r="F65" s="48" t="s">
        <v>148</v>
      </c>
      <c r="G65" s="48">
        <v>201.2</v>
      </c>
      <c r="H65" s="48" t="s">
        <v>148</v>
      </c>
      <c r="I65" s="48" t="s">
        <v>148</v>
      </c>
      <c r="J65" s="48" t="s">
        <v>148</v>
      </c>
    </row>
    <row r="66" spans="1:10" x14ac:dyDescent="0.25">
      <c r="A66" s="47" t="s">
        <v>148</v>
      </c>
      <c r="B66" s="48" t="s">
        <v>610</v>
      </c>
      <c r="C66" s="48" t="s">
        <v>148</v>
      </c>
      <c r="D66" s="48" t="s">
        <v>148</v>
      </c>
      <c r="E66" s="48" t="s">
        <v>148</v>
      </c>
      <c r="F66" s="48" t="s">
        <v>148</v>
      </c>
      <c r="G66" s="48">
        <v>84.28</v>
      </c>
      <c r="H66" s="48" t="s">
        <v>148</v>
      </c>
      <c r="I66" s="48" t="s">
        <v>148</v>
      </c>
      <c r="J66" s="48" t="s">
        <v>148</v>
      </c>
    </row>
  </sheetData>
  <sheetProtection algorithmName="SHA-512" hashValue="6Bc4RDvfPqzNPLAtakhb+Ky48fr8NGEU5lXNK7AtTt6StejoygBCBUQgIDYHH1om6Uuv0TJ8/Fu+6JxmFO5POg==" saltValue="oVZI4zbWpgY/U0KaxGvt0g==" spinCount="100000" sheet="1" objects="1" scenarios="1"/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1245-5EE0-4140-A03B-4D79AB6E637A}">
  <dimension ref="A1:H11"/>
  <sheetViews>
    <sheetView workbookViewId="0">
      <selection activeCell="H25" sqref="H25"/>
    </sheetView>
  </sheetViews>
  <sheetFormatPr defaultRowHeight="15" x14ac:dyDescent="0.25"/>
  <cols>
    <col min="1" max="1" width="22.140625" bestFit="1" customWidth="1"/>
    <col min="2" max="2" width="9.85546875" bestFit="1" customWidth="1"/>
    <col min="3" max="3" width="10.7109375" bestFit="1" customWidth="1"/>
    <col min="4" max="4" width="28.28515625" bestFit="1" customWidth="1"/>
    <col min="5" max="5" width="10.85546875" bestFit="1" customWidth="1"/>
    <col min="6" max="6" width="25.42578125" bestFit="1" customWidth="1"/>
    <col min="7" max="7" width="12.7109375" bestFit="1" customWidth="1"/>
    <col min="8" max="8" width="12.28515625" bestFit="1" customWidth="1"/>
  </cols>
  <sheetData>
    <row r="1" spans="1:8" x14ac:dyDescent="0.25">
      <c r="A1" s="35" t="s">
        <v>611</v>
      </c>
      <c r="B1" s="35"/>
      <c r="C1" s="35"/>
      <c r="D1" s="36"/>
      <c r="E1" s="36"/>
      <c r="F1" s="36"/>
      <c r="G1" s="36"/>
      <c r="H1" s="36"/>
    </row>
    <row r="2" spans="1:8" x14ac:dyDescent="0.25">
      <c r="A2" s="36"/>
      <c r="B2" s="36"/>
      <c r="C2" s="36"/>
      <c r="D2" s="36"/>
      <c r="E2" s="36"/>
      <c r="F2" s="36"/>
      <c r="G2" s="36"/>
      <c r="H2" s="36"/>
    </row>
    <row r="3" spans="1:8" x14ac:dyDescent="0.25">
      <c r="A3" s="37" t="s">
        <v>1</v>
      </c>
      <c r="B3" s="38" t="s">
        <v>2</v>
      </c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9" t="s">
        <v>8</v>
      </c>
    </row>
    <row r="4" spans="1:8" x14ac:dyDescent="0.25">
      <c r="A4" s="40" t="s">
        <v>612</v>
      </c>
      <c r="B4" s="41" t="s">
        <v>145</v>
      </c>
      <c r="C4" s="41" t="s">
        <v>11</v>
      </c>
      <c r="D4" s="41" t="s">
        <v>613</v>
      </c>
      <c r="E4" s="41" t="s">
        <v>614</v>
      </c>
      <c r="F4" s="41" t="s">
        <v>156</v>
      </c>
      <c r="G4" s="41">
        <v>9.5</v>
      </c>
      <c r="H4" s="41" t="s">
        <v>615</v>
      </c>
    </row>
    <row r="5" spans="1:8" x14ac:dyDescent="0.25">
      <c r="A5" s="42" t="s">
        <v>148</v>
      </c>
      <c r="B5" s="43" t="s">
        <v>148</v>
      </c>
      <c r="C5" s="43" t="s">
        <v>148</v>
      </c>
      <c r="D5" s="43" t="s">
        <v>148</v>
      </c>
      <c r="E5" s="43" t="s">
        <v>148</v>
      </c>
      <c r="F5" s="41" t="s">
        <v>149</v>
      </c>
      <c r="G5" s="41">
        <v>1.25</v>
      </c>
      <c r="H5" s="41" t="s">
        <v>615</v>
      </c>
    </row>
    <row r="6" spans="1:8" x14ac:dyDescent="0.25">
      <c r="A6" s="42" t="s">
        <v>148</v>
      </c>
      <c r="B6" s="43" t="s">
        <v>148</v>
      </c>
      <c r="C6" s="43" t="s">
        <v>148</v>
      </c>
      <c r="D6" s="43" t="s">
        <v>148</v>
      </c>
      <c r="E6" s="43" t="s">
        <v>148</v>
      </c>
      <c r="F6" s="41" t="s">
        <v>150</v>
      </c>
      <c r="G6" s="41">
        <v>1.25</v>
      </c>
      <c r="H6" s="41" t="s">
        <v>615</v>
      </c>
    </row>
    <row r="7" spans="1:8" x14ac:dyDescent="0.25">
      <c r="A7" s="42" t="s">
        <v>148</v>
      </c>
      <c r="B7" s="43" t="s">
        <v>148</v>
      </c>
      <c r="C7" s="43" t="s">
        <v>148</v>
      </c>
      <c r="D7" s="43" t="s">
        <v>148</v>
      </c>
      <c r="E7" s="43" t="s">
        <v>148</v>
      </c>
      <c r="F7" s="41" t="s">
        <v>635</v>
      </c>
      <c r="G7" s="41">
        <v>3.63</v>
      </c>
      <c r="H7" s="41" t="s">
        <v>615</v>
      </c>
    </row>
    <row r="8" spans="1:8" x14ac:dyDescent="0.25">
      <c r="A8" s="42" t="s">
        <v>148</v>
      </c>
      <c r="B8" s="43" t="s">
        <v>148</v>
      </c>
      <c r="C8" s="43" t="s">
        <v>148</v>
      </c>
      <c r="D8" s="43" t="s">
        <v>148</v>
      </c>
      <c r="E8" s="43" t="s">
        <v>148</v>
      </c>
      <c r="F8" s="41" t="s">
        <v>617</v>
      </c>
      <c r="G8" s="41">
        <v>3.3</v>
      </c>
      <c r="H8" s="41" t="s">
        <v>615</v>
      </c>
    </row>
    <row r="9" spans="1:8" x14ac:dyDescent="0.25">
      <c r="A9" s="42" t="s">
        <v>148</v>
      </c>
      <c r="B9" s="43" t="s">
        <v>148</v>
      </c>
      <c r="C9" s="43" t="s">
        <v>148</v>
      </c>
      <c r="D9" s="43" t="s">
        <v>148</v>
      </c>
      <c r="E9" s="43" t="s">
        <v>148</v>
      </c>
      <c r="F9" s="41" t="s">
        <v>618</v>
      </c>
      <c r="G9" s="41">
        <v>1.2</v>
      </c>
      <c r="H9" s="41" t="s">
        <v>615</v>
      </c>
    </row>
    <row r="10" spans="1:8" x14ac:dyDescent="0.25">
      <c r="A10" s="42" t="s">
        <v>148</v>
      </c>
      <c r="B10" s="43" t="s">
        <v>148</v>
      </c>
      <c r="C10" s="43" t="s">
        <v>148</v>
      </c>
      <c r="D10" s="43" t="s">
        <v>148</v>
      </c>
      <c r="E10" s="41" t="s">
        <v>148</v>
      </c>
      <c r="F10" s="41" t="s">
        <v>148</v>
      </c>
      <c r="G10" s="41" t="s">
        <v>148</v>
      </c>
      <c r="H10" s="41" t="s">
        <v>148</v>
      </c>
    </row>
    <row r="11" spans="1:8" x14ac:dyDescent="0.25">
      <c r="A11" s="42" t="s">
        <v>148</v>
      </c>
      <c r="B11" s="43" t="s">
        <v>148</v>
      </c>
      <c r="C11" s="43" t="s">
        <v>148</v>
      </c>
      <c r="D11" s="43" t="s">
        <v>148</v>
      </c>
      <c r="E11" s="41" t="s">
        <v>619</v>
      </c>
      <c r="F11" s="41" t="s">
        <v>620</v>
      </c>
      <c r="G11" s="41">
        <v>0.72</v>
      </c>
      <c r="H11" s="41" t="s">
        <v>621</v>
      </c>
    </row>
  </sheetData>
  <sheetProtection algorithmName="SHA-512" hashValue="zo5OKv6bFH0gyx7IdOy2uMUqrYWVLuNMDYtlSlIhnDpJTTSdmj9wdOd+leMh+n96wZ+fQGLFf7R2ZzS6+vjVtg==" saltValue="qAjYN7aQ2uTgjhYsr+L1PA==" spinCount="100000"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E6AF-718B-45A6-AE13-7D7A2661AF52}">
  <dimension ref="A1:H8"/>
  <sheetViews>
    <sheetView tabSelected="1" workbookViewId="0">
      <selection activeCell="H4" sqref="H4"/>
    </sheetView>
  </sheetViews>
  <sheetFormatPr defaultRowHeight="15" x14ac:dyDescent="0.25"/>
  <cols>
    <col min="1" max="1" width="22.5703125" customWidth="1"/>
    <col min="3" max="3" width="10.7109375" bestFit="1" customWidth="1"/>
    <col min="4" max="4" width="30.28515625" bestFit="1" customWidth="1"/>
    <col min="5" max="5" width="10.85546875" bestFit="1" customWidth="1"/>
    <col min="6" max="6" width="14.85546875" bestFit="1" customWidth="1"/>
    <col min="7" max="7" width="12.7109375" bestFit="1" customWidth="1"/>
    <col min="8" max="8" width="11" bestFit="1" customWidth="1"/>
  </cols>
  <sheetData>
    <row r="1" spans="1:8" x14ac:dyDescent="0.25">
      <c r="A1" s="35" t="s">
        <v>622</v>
      </c>
      <c r="B1" s="35"/>
      <c r="C1" s="35"/>
      <c r="D1" s="36"/>
      <c r="E1" s="36"/>
      <c r="F1" s="36"/>
      <c r="G1" s="36"/>
      <c r="H1" s="36"/>
    </row>
    <row r="2" spans="1:8" x14ac:dyDescent="0.25">
      <c r="A2" s="36"/>
      <c r="B2" s="36"/>
      <c r="C2" s="36"/>
      <c r="D2" s="36"/>
      <c r="E2" s="36"/>
      <c r="F2" s="36"/>
      <c r="G2" s="36"/>
      <c r="H2" s="36"/>
    </row>
    <row r="3" spans="1:8" x14ac:dyDescent="0.25">
      <c r="A3" s="37" t="s">
        <v>1</v>
      </c>
      <c r="B3" s="38" t="s">
        <v>2</v>
      </c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9" t="s">
        <v>8</v>
      </c>
    </row>
    <row r="4" spans="1:8" x14ac:dyDescent="0.25">
      <c r="A4" s="40" t="s">
        <v>623</v>
      </c>
      <c r="B4" s="44" t="s">
        <v>78</v>
      </c>
      <c r="C4" s="41" t="s">
        <v>11</v>
      </c>
      <c r="D4" s="41" t="s">
        <v>624</v>
      </c>
      <c r="E4" s="44" t="s">
        <v>78</v>
      </c>
      <c r="F4" s="41" t="s">
        <v>156</v>
      </c>
      <c r="G4" s="41">
        <v>3.66</v>
      </c>
      <c r="H4" s="41" t="s">
        <v>41</v>
      </c>
    </row>
    <row r="5" spans="1:8" x14ac:dyDescent="0.25">
      <c r="A5" s="42" t="s">
        <v>148</v>
      </c>
      <c r="B5" s="43" t="s">
        <v>148</v>
      </c>
      <c r="C5" s="43" t="s">
        <v>148</v>
      </c>
      <c r="D5" s="43" t="s">
        <v>148</v>
      </c>
      <c r="E5" s="43" t="s">
        <v>148</v>
      </c>
      <c r="F5" s="41" t="s">
        <v>149</v>
      </c>
      <c r="G5" s="41">
        <v>1.27</v>
      </c>
      <c r="H5" s="41" t="s">
        <v>41</v>
      </c>
    </row>
    <row r="6" spans="1:8" x14ac:dyDescent="0.25">
      <c r="A6" s="42" t="s">
        <v>148</v>
      </c>
      <c r="B6" s="43" t="s">
        <v>148</v>
      </c>
      <c r="C6" s="43" t="s">
        <v>148</v>
      </c>
      <c r="D6" s="43" t="s">
        <v>148</v>
      </c>
      <c r="E6" s="43" t="s">
        <v>148</v>
      </c>
      <c r="F6" s="41" t="s">
        <v>150</v>
      </c>
      <c r="G6" s="41">
        <v>1.27</v>
      </c>
      <c r="H6" s="41" t="s">
        <v>41</v>
      </c>
    </row>
    <row r="7" spans="1:8" x14ac:dyDescent="0.25">
      <c r="A7" s="42" t="s">
        <v>148</v>
      </c>
      <c r="B7" s="43" t="s">
        <v>148</v>
      </c>
      <c r="C7" s="43" t="s">
        <v>148</v>
      </c>
      <c r="D7" s="43" t="s">
        <v>148</v>
      </c>
      <c r="E7" s="43" t="s">
        <v>148</v>
      </c>
      <c r="F7" s="41" t="s">
        <v>625</v>
      </c>
      <c r="G7" s="41">
        <v>1.04</v>
      </c>
      <c r="H7" s="41" t="s">
        <v>41</v>
      </c>
    </row>
    <row r="8" spans="1:8" x14ac:dyDescent="0.25">
      <c r="A8" s="42" t="s">
        <v>148</v>
      </c>
      <c r="B8" s="43" t="s">
        <v>148</v>
      </c>
      <c r="C8" s="43" t="s">
        <v>148</v>
      </c>
      <c r="D8" s="43" t="s">
        <v>148</v>
      </c>
      <c r="E8" s="43" t="s">
        <v>148</v>
      </c>
      <c r="F8" s="41" t="s">
        <v>616</v>
      </c>
      <c r="G8" s="41">
        <v>4.66</v>
      </c>
      <c r="H8" s="41" t="s">
        <v>41</v>
      </c>
    </row>
  </sheetData>
  <sheetProtection algorithmName="SHA-512" hashValue="9Krf1HZPJ3IDnD0/O22VcE03aUmMa9d7dxAXQXrYr66Kujw4m+MXJw8TOHa4q6cVitUVd54BKzJIT5ofqCcM+Q==" saltValue="TYBJ6nJztLkkrkk6rImFv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AC1546C1F6E4CA5BC5E5CB23F9150" ma:contentTypeVersion="8" ma:contentTypeDescription="Een nieuw document maken." ma:contentTypeScope="" ma:versionID="1ab07f266279973d1b69e689d7da2807">
  <xsd:schema xmlns:xsd="http://www.w3.org/2001/XMLSchema" xmlns:xs="http://www.w3.org/2001/XMLSchema" xmlns:p="http://schemas.microsoft.com/office/2006/metadata/properties" xmlns:ns2="f0b12856-d667-44df-b88f-72146eff75cc" xmlns:ns3="8b1360b6-d1e5-4f03-b261-8e9558ca2cd3" targetNamespace="http://schemas.microsoft.com/office/2006/metadata/properties" ma:root="true" ma:fieldsID="05f8038a1921b049288fd816a2ce70df" ns2:_="" ns3:_="">
    <xsd:import namespace="f0b12856-d667-44df-b88f-72146eff75cc"/>
    <xsd:import namespace="8b1360b6-d1e5-4f03-b261-8e9558ca2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12856-d667-44df-b88f-72146eff7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360b6-d1e5-4f03-b261-8e9558ca2cd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0fa707-149d-478a-a7e1-336fb71074a0}" ma:internalName="TaxCatchAll" ma:showField="CatchAllData" ma:web="8b1360b6-d1e5-4f03-b261-8e9558ca2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12856-d667-44df-b88f-72146eff75cc">
      <Terms xmlns="http://schemas.microsoft.com/office/infopath/2007/PartnerControls"/>
    </lcf76f155ced4ddcb4097134ff3c332f>
    <TaxCatchAll xmlns="8b1360b6-d1e5-4f03-b261-8e9558ca2c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26EEC5-A564-4637-8660-5B8B4AF58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12856-d667-44df-b88f-72146eff75cc"/>
    <ds:schemaRef ds:uri="8b1360b6-d1e5-4f03-b261-8e9558ca2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F13CF6-AC0C-4F95-840E-EEF643C7D0C5}">
  <ds:schemaRefs>
    <ds:schemaRef ds:uri="http://schemas.microsoft.com/office/2006/metadata/properties"/>
    <ds:schemaRef ds:uri="http://purl.org/dc/elements/1.1/"/>
    <ds:schemaRef ds:uri="8b1360b6-d1e5-4f03-b261-8e9558ca2cd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f0b12856-d667-44df-b88f-72146eff75c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CD3DDF-6BE1-4FA8-9355-1B0D548D98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HvC</vt:lpstr>
      <vt:lpstr>Cultuurhuis</vt:lpstr>
      <vt:lpstr>Hofspot</vt:lpstr>
      <vt:lpstr>AK4</vt:lpstr>
      <vt:lpstr>Fort Verlaat</vt:lpstr>
      <vt:lpstr>Gemeentewerf Zweeloo</vt:lpstr>
      <vt:lpstr>Kantine Begraafplaats Coevorden</vt:lpstr>
      <vt:lpstr>Kantine Pompgebouw Coevorden</vt:lpstr>
      <vt:lpstr>Sporthal Broekveld Sleen</vt:lpstr>
      <vt:lpstr>Sporthal Schoonoord</vt:lpstr>
      <vt:lpstr>Sporthal Goorn Oosterhesselen</vt:lpstr>
      <vt:lpstr>Sporthal 't Grootveld</vt:lpstr>
      <vt:lpstr>Parkschool</vt:lpstr>
      <vt:lpstr>Gymzaal Aeldermeent</vt:lpstr>
      <vt:lpstr>Gymzaal 't Spectrum</vt:lpstr>
      <vt:lpstr>Toiletgeb. Passantenhaven</vt:lpstr>
      <vt:lpstr>Toiletgeb. Klinkenvlierse Plas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Bouma</dc:creator>
  <cp:keywords/>
  <dc:description/>
  <cp:lastModifiedBy>Freddy Weering</cp:lastModifiedBy>
  <cp:revision/>
  <dcterms:created xsi:type="dcterms:W3CDTF">2019-09-30T15:05:34Z</dcterms:created>
  <dcterms:modified xsi:type="dcterms:W3CDTF">2024-01-19T15:38:29Z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0x01010062CAC1546C1F6E4CA5BC5E5CB23F9150</vt:lpwstr>
  </property>
  <property fmtid="{D5CDD505-2E9C-101B-9397-08002B2CF9AE}" pid="3" name="MediaServiceImageTags">
    <vt:lpwstr/>
  </property>
</Properties>
</file>