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raafschapcollege\Aanbesteding 2024\Invultabellen\"/>
    </mc:Choice>
  </mc:AlternateContent>
  <xr:revisionPtr revIDLastSave="0" documentId="13_ncr:1_{3B42D6D8-6027-4C85-AEA7-A096D3FC6F73}" xr6:coauthVersionLast="47" xr6:coauthVersionMax="47" xr10:uidLastSave="{00000000-0000-0000-0000-000000000000}"/>
  <bookViews>
    <workbookView xWindow="-108" yWindow="-108" windowWidth="30936" windowHeight="16776" activeTab="1" xr2:uid="{60F59927-C059-4F20-92A8-AE3B041F2092}"/>
  </bookViews>
  <sheets>
    <sheet name="Omreken" sheetId="1" r:id="rId1"/>
    <sheet name="Leveringen" sheetId="2" r:id="rId2"/>
    <sheet name="Totaal" sheetId="3" r:id="rId3"/>
    <sheet name="Keuzes" sheetId="4" state="hidden" r:id="rId4"/>
  </sheets>
  <definedNames>
    <definedName name="_xlnm.Print_Titles" localSheetId="1">Leveringen!$1:$5</definedName>
    <definedName name="_xlnm.Print_Titles" localSheetId="2">Totaal!$1:$3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Omreken!$A$13:$B$24</definedName>
    <definedName name="dagsoorttabel2">Omreken!$D$13:$E$24</definedName>
    <definedName name="dagsoorttabel3">Omreken!$G$13:$H$15</definedName>
    <definedName name="prijsjaarleveringen">Leveringen!$I$26</definedName>
    <definedName name="prijsjaarleveringen1">Leveringen!$I$24</definedName>
    <definedName name="tabeltype">Omreken!$B$5:$B$5</definedName>
    <definedName name="uurtarief0">Leveringen!$G$23</definedName>
    <definedName name="uurtarief1">Leveringen!$G$8</definedName>
    <definedName name="uurtarief10">Leveringen!$G$17</definedName>
    <definedName name="uurtarief11">Leveringen!$G$18</definedName>
    <definedName name="uurtarief12">Leveringen!$G$19</definedName>
    <definedName name="uurtarief13">Leveringen!$G$20</definedName>
    <definedName name="uurtarief14">Leveringen!$G$21</definedName>
    <definedName name="uurtarief2">Leveringen!$G$9</definedName>
    <definedName name="uurtarief3">Leveringen!$G$10</definedName>
    <definedName name="uurtarief4">Leveringen!$G$11</definedName>
    <definedName name="uurtarief5">Leveringen!$G$12</definedName>
    <definedName name="uurtarief6">Leveringen!$G$13</definedName>
    <definedName name="uurtarief7">Leveringen!$G$14</definedName>
    <definedName name="uurtarief8">Leveringen!$G$15</definedName>
    <definedName name="uurtarief9">Leveringen!$G$16</definedName>
    <definedName name="vp_variant">Totaal!$C$6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8" i="2"/>
  <c r="A1" i="3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A1" i="2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4" i="1"/>
  <c r="B23" i="1"/>
  <c r="B22" i="1"/>
  <c r="B21" i="1"/>
  <c r="B20" i="1"/>
  <c r="B19" i="1"/>
  <c r="B18" i="1"/>
  <c r="B17" i="1"/>
  <c r="B16" i="1"/>
  <c r="B15" i="1"/>
  <c r="B14" i="1"/>
  <c r="B13" i="1"/>
  <c r="C23" i="2" l="1"/>
  <c r="I23" i="2" s="1"/>
  <c r="C22" i="2"/>
  <c r="I22" i="2" s="1"/>
  <c r="C21" i="2"/>
  <c r="I21" i="2" s="1"/>
  <c r="C20" i="2"/>
  <c r="I20" i="2" s="1"/>
  <c r="C19" i="2"/>
  <c r="I19" i="2" s="1"/>
  <c r="C18" i="2"/>
  <c r="I18" i="2" s="1"/>
  <c r="C17" i="2"/>
  <c r="I17" i="2" s="1"/>
  <c r="C16" i="2"/>
  <c r="I16" i="2" s="1"/>
  <c r="C15" i="2"/>
  <c r="I15" i="2" s="1"/>
  <c r="C14" i="2"/>
  <c r="I14" i="2" s="1"/>
  <c r="C13" i="2"/>
  <c r="I13" i="2" s="1"/>
  <c r="C12" i="2"/>
  <c r="I12" i="2" s="1"/>
  <c r="C11" i="2"/>
  <c r="I11" i="2" s="1"/>
  <c r="C10" i="2"/>
  <c r="I10" i="2" s="1"/>
  <c r="C9" i="2"/>
  <c r="I9" i="2" s="1"/>
  <c r="C8" i="2"/>
  <c r="I8" i="2" s="1"/>
  <c r="I24" i="2" s="1"/>
  <c r="I26" i="2" s="1"/>
  <c r="B4" i="3" s="1"/>
  <c r="B6" i="3" l="1"/>
  <c r="C6" i="3" s="1"/>
  <c r="C9" i="3" s="1"/>
  <c r="C4" i="3"/>
</calcChain>
</file>

<file path=xl/sharedStrings.xml><?xml version="1.0" encoding="utf-8"?>
<sst xmlns="http://schemas.openxmlformats.org/spreadsheetml/2006/main" count="131" uniqueCount="76">
  <si>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</si>
  <si>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</si>
  <si>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</si>
  <si>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</si>
  <si>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</si>
  <si>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</si>
  <si>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</si>
  <si>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</si>
  <si>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</si>
  <si>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</si>
  <si>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</si>
  <si>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</si>
  <si>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</si>
  <si>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</si>
  <si>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</si>
  <si>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</si>
  <si>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</si>
  <si>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</si>
  <si>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</si>
  <si>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</si>
  <si>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</si>
  <si>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</si>
  <si>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</si>
  <si>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>FREQ (DAGEN)</t>
  </si>
  <si>
    <t>OMSCHRIJVING</t>
  </si>
  <si>
    <t>EENHEID</t>
  </si>
  <si>
    <t>HOEVEELHEID /KEER</t>
  </si>
  <si>
    <t>PRIJS/ EENHEID (EURO)</t>
  </si>
  <si>
    <t xml:space="preserve">WERKDAG             </t>
  </si>
  <si>
    <t>6010</t>
  </si>
  <si>
    <t>prijs per stuk</t>
  </si>
  <si>
    <t>6015</t>
  </si>
  <si>
    <t>Handdoekautomaat (autocut)</t>
  </si>
  <si>
    <t>6020</t>
  </si>
  <si>
    <t>Handdoekautomaat (vouw)</t>
  </si>
  <si>
    <t>6030</t>
  </si>
  <si>
    <t>Poetsrol dispenser (centerfeed) midi</t>
  </si>
  <si>
    <t>6035</t>
  </si>
  <si>
    <t>Poetsrol dispenser (centerfeed) maxi</t>
  </si>
  <si>
    <t>6050</t>
  </si>
  <si>
    <t>Toiletrolautomaat (2 rollen naast elkaar)</t>
  </si>
  <si>
    <t>6070</t>
  </si>
  <si>
    <t>Toiletborstelgarnituur</t>
  </si>
  <si>
    <t>6100</t>
  </si>
  <si>
    <t>Zeepdispenser (foam)</t>
  </si>
  <si>
    <t>6110</t>
  </si>
  <si>
    <t>Zeepdispenser industrieel</t>
  </si>
  <si>
    <t>6120</t>
  </si>
  <si>
    <t>Zeepdispenser (elleboogbediening)</t>
  </si>
  <si>
    <t>6130</t>
  </si>
  <si>
    <t>Desinfectiedispenser (elleboogbediening)</t>
  </si>
  <si>
    <t>6150</t>
  </si>
  <si>
    <t>Luchtverfrisser</t>
  </si>
  <si>
    <t>6200</t>
  </si>
  <si>
    <t>Damesverbandcontainer</t>
  </si>
  <si>
    <t>6210</t>
  </si>
  <si>
    <t>Luier-incobox</t>
  </si>
  <si>
    <t>6300</t>
  </si>
  <si>
    <t>Schoonloopmat (115cm x 180cm)</t>
  </si>
  <si>
    <t>6310</t>
  </si>
  <si>
    <t>Schoonloopmat (150cm x 250cm)</t>
  </si>
  <si>
    <t xml:space="preserve">Totaal werkdag             </t>
  </si>
  <si>
    <t>Totaal leveringen excl. BTW</t>
  </si>
  <si>
    <t>Soort werk</t>
  </si>
  <si>
    <t>Bedrag per jaar excl. BTW (euro)</t>
  </si>
  <si>
    <t>Bedrag per jaar incl. BTW (euro)</t>
  </si>
  <si>
    <t>Leveringen (geschat)</t>
  </si>
  <si>
    <t>Totaal generaal</t>
  </si>
  <si>
    <t>ja</t>
  </si>
  <si>
    <t>nee</t>
  </si>
  <si>
    <t>Handdoekautomaat (met terugnamesysteem)</t>
  </si>
  <si>
    <t>Is aangeboden handdoekautomaat met terugnamesysteem (6010) aanvulbaar?</t>
  </si>
  <si>
    <t>CODE</t>
  </si>
  <si>
    <t>VERGELIJKINGSPRIJS</t>
  </si>
  <si>
    <t>PRIJS/ KEER
(PRIJS/MAAND)</t>
  </si>
  <si>
    <t>PRIJS/ JAAR 
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</si>
</sst>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49" fontId="0" fillId="3" borderId="5" xfId="0" applyNumberFormat="1" applyFill="1" applyBorder="1" applyAlignment="1">
      <alignment wrapText="1"/>
    </xf>
    <xf numFmtId="0" fontId="0" fillId="3" borderId="3" xfId="0" applyFill="1" applyBorder="1"/>
    <xf numFmtId="0" fontId="0" fillId="3" borderId="8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7" xfId="0" applyFill="1" applyBorder="1"/>
    <xf numFmtId="49" fontId="0" fillId="2" borderId="12" xfId="0" applyNumberFormat="1" applyFill="1" applyBorder="1"/>
    <xf numFmtId="1" fontId="0" fillId="2" borderId="12" xfId="0" applyNumberFormat="1" applyFill="1" applyBorder="1"/>
    <xf numFmtId="4" fontId="0" fillId="4" borderId="12" xfId="0" applyNumberFormat="1" applyFill="1" applyBorder="1"/>
    <xf numFmtId="164" fontId="0" fillId="0" borderId="12" xfId="0" applyNumberFormat="1" applyBorder="1" applyProtection="1">
      <protection locked="0"/>
    </xf>
    <xf numFmtId="164" fontId="0" fillId="2" borderId="12" xfId="0" applyNumberFormat="1" applyFill="1" applyBorder="1"/>
    <xf numFmtId="49" fontId="0" fillId="2" borderId="13" xfId="0" applyNumberFormat="1" applyFill="1" applyBorder="1"/>
    <xf numFmtId="1" fontId="0" fillId="2" borderId="13" xfId="0" applyNumberFormat="1" applyFill="1" applyBorder="1"/>
    <xf numFmtId="4" fontId="0" fillId="4" borderId="13" xfId="0" applyNumberFormat="1" applyFill="1" applyBorder="1"/>
    <xf numFmtId="164" fontId="0" fillId="0" borderId="13" xfId="0" applyNumberFormat="1" applyBorder="1" applyProtection="1">
      <protection locked="0"/>
    </xf>
    <xf numFmtId="164" fontId="0" fillId="2" borderId="13" xfId="0" applyNumberFormat="1" applyFill="1" applyBorder="1"/>
    <xf numFmtId="4" fontId="0" fillId="0" borderId="13" xfId="0" applyNumberFormat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/>
    <xf numFmtId="164" fontId="0" fillId="0" borderId="14" xfId="0" applyNumberFormat="1" applyBorder="1" applyProtection="1">
      <protection locked="0"/>
    </xf>
    <xf numFmtId="164" fontId="0" fillId="2" borderId="14" xfId="0" applyNumberFormat="1" applyFill="1" applyBorder="1"/>
    <xf numFmtId="49" fontId="0" fillId="3" borderId="9" xfId="0" applyNumberFormat="1" applyFill="1" applyBorder="1"/>
    <xf numFmtId="0" fontId="0" fillId="3" borderId="10" xfId="0" applyFill="1" applyBorder="1"/>
    <xf numFmtId="164" fontId="0" fillId="3" borderId="5" xfId="0" applyNumberFormat="1" applyFill="1" applyBorder="1"/>
    <xf numFmtId="164" fontId="0" fillId="2" borderId="5" xfId="0" applyNumberFormat="1" applyFill="1" applyBorder="1"/>
    <xf numFmtId="49" fontId="1" fillId="3" borderId="5" xfId="0" applyNumberFormat="1" applyFont="1" applyFill="1" applyBorder="1"/>
    <xf numFmtId="0" fontId="0" fillId="3" borderId="5" xfId="0" applyFill="1" applyBorder="1"/>
    <xf numFmtId="164" fontId="1" fillId="2" borderId="5" xfId="0" applyNumberFormat="1" applyFont="1" applyFill="1" applyBorder="1"/>
    <xf numFmtId="0" fontId="0" fillId="0" borderId="5" xfId="0" applyBorder="1" applyProtection="1">
      <protection locked="0"/>
    </xf>
    <xf numFmtId="0" fontId="2" fillId="0" borderId="0" xfId="0" applyFont="1"/>
    <xf numFmtId="49" fontId="0" fillId="2" borderId="5" xfId="0" applyNumberForma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4715-7AFE-4A77-96DE-B554B951B4D6}">
  <dimension ref="A1:H24"/>
  <sheetViews>
    <sheetView workbookViewId="0"/>
  </sheetViews>
  <sheetFormatPr defaultRowHeight="14.4" x14ac:dyDescent="0.3"/>
  <sheetData>
    <row r="1" spans="1:8" x14ac:dyDescent="0.3">
      <c r="A1" s="1" t="s">
        <v>0</v>
      </c>
    </row>
    <row r="3" spans="1:8" x14ac:dyDescent="0.3">
      <c r="A3" t="s">
        <v>1</v>
      </c>
    </row>
    <row r="5" spans="1:8" x14ac:dyDescent="0.3">
      <c r="A5" t="s">
        <v>2</v>
      </c>
      <c r="B5" t="s">
        <v>3</v>
      </c>
    </row>
    <row r="7" spans="1:8" x14ac:dyDescent="0.3">
      <c r="A7" s="4" t="s">
        <v>4</v>
      </c>
      <c r="B7" s="5"/>
      <c r="D7" s="4" t="s">
        <v>21</v>
      </c>
      <c r="E7" s="5"/>
      <c r="G7" s="4" t="s">
        <v>22</v>
      </c>
      <c r="H7" s="5"/>
    </row>
    <row r="8" spans="1:8" x14ac:dyDescent="0.3">
      <c r="A8" s="2"/>
      <c r="B8" s="3"/>
      <c r="D8" s="2"/>
      <c r="E8" s="3"/>
      <c r="G8" s="2"/>
      <c r="H8" s="3"/>
    </row>
    <row r="9" spans="1:8" x14ac:dyDescent="0.3">
      <c r="A9" s="2" t="s">
        <v>5</v>
      </c>
      <c r="B9" s="3">
        <v>210</v>
      </c>
      <c r="D9" s="2" t="s">
        <v>5</v>
      </c>
      <c r="E9" s="3">
        <v>25</v>
      </c>
      <c r="G9" s="2" t="s">
        <v>5</v>
      </c>
      <c r="H9" s="3">
        <v>102</v>
      </c>
    </row>
    <row r="10" spans="1:8" x14ac:dyDescent="0.3">
      <c r="A10" s="2" t="s">
        <v>6</v>
      </c>
      <c r="B10" s="3">
        <v>5</v>
      </c>
      <c r="D10" s="2" t="s">
        <v>6</v>
      </c>
      <c r="E10" s="3">
        <v>5</v>
      </c>
      <c r="G10" s="2" t="s">
        <v>6</v>
      </c>
      <c r="H10" s="3">
        <v>2</v>
      </c>
    </row>
    <row r="11" spans="1:8" x14ac:dyDescent="0.3">
      <c r="A11" s="2"/>
      <c r="B11" s="3"/>
      <c r="D11" s="2"/>
      <c r="E11" s="3"/>
      <c r="G11" s="2"/>
      <c r="H11" s="3"/>
    </row>
    <row r="12" spans="1:8" x14ac:dyDescent="0.3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3">
      <c r="A13" s="2" t="s">
        <v>9</v>
      </c>
      <c r="B13" s="3">
        <f t="shared" ref="B13:B24" si="0"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 t="shared" ref="E13:E24" si="1">IF(D13="2½W",2.5/dagenperweek2,IF(RIGHT(D13,1)="W",VALUE(LEFT(D13,LEN(D13)-1))/dagenperweek2,IF(RIGHT(D13,1)="J",VALUE(LEFT(D13,LEN(D13)-1))/dagenperjaar2,"handmatig!")))</f>
        <v>1</v>
      </c>
      <c r="G13" s="2" t="s">
        <v>12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3">
      <c r="A14" s="2" t="s">
        <v>10</v>
      </c>
      <c r="B14" s="3">
        <f t="shared" si="0"/>
        <v>0.8</v>
      </c>
      <c r="D14" s="2" t="s">
        <v>10</v>
      </c>
      <c r="E14" s="3">
        <f t="shared" si="1"/>
        <v>0.8</v>
      </c>
      <c r="G14" s="2" t="s">
        <v>13</v>
      </c>
      <c r="H14" s="3">
        <f>IF(G14="2½W",2.5/dagenperweek3,IF(RIGHT(G14,1)="W",VALUE(LEFT(G14,LEN(G14)-1))/dagenperweek3,IF(RIGHT(G14,1)="J",VALUE(LEFT(G14,LEN(G14)-1))/dagenperjaar3,"handmatig!")))</f>
        <v>0.5</v>
      </c>
    </row>
    <row r="15" spans="1:8" x14ac:dyDescent="0.3">
      <c r="A15" s="2" t="s">
        <v>11</v>
      </c>
      <c r="B15" s="3">
        <f t="shared" si="0"/>
        <v>0.6</v>
      </c>
      <c r="D15" s="2" t="s">
        <v>11</v>
      </c>
      <c r="E15" s="3">
        <f t="shared" si="1"/>
        <v>0.6</v>
      </c>
      <c r="G15" s="6" t="s">
        <v>20</v>
      </c>
      <c r="H15" s="7">
        <f>IF(G15="2½W",2.5/dagenperweek3,IF(RIGHT(G15,1)="W",VALUE(LEFT(G15,LEN(G15)-1))/dagenperweek3,IF(RIGHT(G15,1)="J",VALUE(LEFT(G15,LEN(G15)-1))/dagenperjaar3,"handmatig!")))</f>
        <v>9.8039215686274508E-3</v>
      </c>
    </row>
    <row r="16" spans="1:8" x14ac:dyDescent="0.3">
      <c r="A16" s="2" t="s">
        <v>12</v>
      </c>
      <c r="B16" s="3">
        <f t="shared" si="0"/>
        <v>0.4</v>
      </c>
      <c r="D16" s="2" t="s">
        <v>12</v>
      </c>
      <c r="E16" s="3">
        <f t="shared" si="1"/>
        <v>0.4</v>
      </c>
    </row>
    <row r="17" spans="1:5" x14ac:dyDescent="0.3">
      <c r="A17" s="2" t="s">
        <v>13</v>
      </c>
      <c r="B17" s="3">
        <f t="shared" si="0"/>
        <v>0.2</v>
      </c>
      <c r="D17" s="2" t="s">
        <v>13</v>
      </c>
      <c r="E17" s="3">
        <f t="shared" si="1"/>
        <v>0.2</v>
      </c>
    </row>
    <row r="18" spans="1:5" x14ac:dyDescent="0.3">
      <c r="A18" s="2" t="s">
        <v>14</v>
      </c>
      <c r="B18" s="3">
        <f t="shared" si="0"/>
        <v>0.12380952380952381</v>
      </c>
      <c r="D18" s="2" t="s">
        <v>14</v>
      </c>
      <c r="E18" s="3">
        <f t="shared" si="1"/>
        <v>1.04</v>
      </c>
    </row>
    <row r="19" spans="1:5" x14ac:dyDescent="0.3">
      <c r="A19" s="2" t="s">
        <v>15</v>
      </c>
      <c r="B19" s="3">
        <f t="shared" si="0"/>
        <v>5.7142857142857141E-2</v>
      </c>
      <c r="D19" s="2" t="s">
        <v>15</v>
      </c>
      <c r="E19" s="3">
        <f t="shared" si="1"/>
        <v>0.48</v>
      </c>
    </row>
    <row r="20" spans="1:5" x14ac:dyDescent="0.3">
      <c r="A20" s="2" t="s">
        <v>16</v>
      </c>
      <c r="B20" s="3">
        <f t="shared" si="0"/>
        <v>2.8571428571428571E-2</v>
      </c>
      <c r="D20" s="2" t="s">
        <v>16</v>
      </c>
      <c r="E20" s="3">
        <f t="shared" si="1"/>
        <v>0.24</v>
      </c>
    </row>
    <row r="21" spans="1:5" x14ac:dyDescent="0.3">
      <c r="A21" s="2" t="s">
        <v>17</v>
      </c>
      <c r="B21" s="3">
        <f t="shared" si="0"/>
        <v>1.9047619047619049E-2</v>
      </c>
      <c r="D21" s="2" t="s">
        <v>17</v>
      </c>
      <c r="E21" s="3">
        <f t="shared" si="1"/>
        <v>0.16</v>
      </c>
    </row>
    <row r="22" spans="1:5" x14ac:dyDescent="0.3">
      <c r="A22" s="2" t="s">
        <v>18</v>
      </c>
      <c r="B22" s="3">
        <f t="shared" si="0"/>
        <v>1.4285714285714285E-2</v>
      </c>
      <c r="D22" s="2" t="s">
        <v>18</v>
      </c>
      <c r="E22" s="3">
        <f t="shared" si="1"/>
        <v>0.12</v>
      </c>
    </row>
    <row r="23" spans="1:5" x14ac:dyDescent="0.3">
      <c r="A23" s="2" t="s">
        <v>19</v>
      </c>
      <c r="B23" s="3">
        <f t="shared" si="0"/>
        <v>9.5238095238095247E-3</v>
      </c>
      <c r="D23" s="2" t="s">
        <v>19</v>
      </c>
      <c r="E23" s="3">
        <f t="shared" si="1"/>
        <v>0.08</v>
      </c>
    </row>
    <row r="24" spans="1:5" x14ac:dyDescent="0.3">
      <c r="A24" s="6" t="s">
        <v>20</v>
      </c>
      <c r="B24" s="7">
        <f t="shared" si="0"/>
        <v>4.7619047619047623E-3</v>
      </c>
      <c r="D24" s="6" t="s">
        <v>20</v>
      </c>
      <c r="E24" s="7">
        <f t="shared" si="1"/>
        <v>0.04</v>
      </c>
    </row>
  </sheetData>
  <sheetProtection algorithmName="SHA-512" hashValue="L7Vz8QgmJzrnNraeFepzkK4niS4/ZTtijOscVOr8yGzC2XXqKqzjGIm5fG8axpRaF0hebhQSqStsEBgv6IJsSg==" saltValue="V6dam1gOPWswhyw2nz7HV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4A73F-C16F-40A3-AF62-A89E6E51C97B}">
  <dimension ref="A1:I2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RowHeight="14.4" x14ac:dyDescent="0.3"/>
  <cols>
    <col min="1" max="1" width="7.77734375" customWidth="1"/>
    <col min="2" max="2" width="6.33203125" customWidth="1"/>
    <col min="3" max="3" width="8.33203125" customWidth="1"/>
    <col min="4" max="4" width="46.21875" customWidth="1"/>
    <col min="5" max="6" width="14.77734375" customWidth="1"/>
    <col min="7" max="7" width="11.77734375" customWidth="1"/>
    <col min="8" max="8" width="13.5546875" customWidth="1"/>
    <col min="9" max="9" width="16.33203125" customWidth="1"/>
  </cols>
  <sheetData>
    <row r="1" spans="1:9" x14ac:dyDescent="0.3">
      <c r="A1" s="1" t="str">
        <f>CONCATENATE("Bijlage G.2.1: ",tabeltype," leveringen")</f>
        <v>Bijlage G.2.1: Invultabel leveringen</v>
      </c>
    </row>
    <row r="3" spans="1:9" x14ac:dyDescent="0.3">
      <c r="A3" s="40" t="s">
        <v>71</v>
      </c>
      <c r="B3" s="40"/>
      <c r="C3" s="40"/>
      <c r="D3" s="40"/>
      <c r="E3" s="38"/>
      <c r="F3" s="39" t="str">
        <f>IF(ISBLANK(E3),"LET OP: Cel E3 nog invullen!","")</f>
        <v>LET OP: Cel E3 nog invullen!</v>
      </c>
    </row>
    <row r="5" spans="1:9" ht="43.2" x14ac:dyDescent="0.3">
      <c r="A5" s="8" t="s">
        <v>72</v>
      </c>
      <c r="B5" s="8" t="s">
        <v>7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74</v>
      </c>
      <c r="I5" s="8" t="s">
        <v>75</v>
      </c>
    </row>
    <row r="6" spans="1:9" x14ac:dyDescent="0.3">
      <c r="A6" s="9"/>
      <c r="B6" s="10"/>
      <c r="C6" s="10"/>
      <c r="D6" s="10"/>
      <c r="E6" s="10"/>
      <c r="F6" s="10"/>
      <c r="G6" s="10"/>
      <c r="H6" s="10"/>
      <c r="I6" s="11"/>
    </row>
    <row r="7" spans="1:9" x14ac:dyDescent="0.3">
      <c r="A7" s="12" t="s">
        <v>28</v>
      </c>
      <c r="B7" s="13"/>
      <c r="C7" s="13"/>
      <c r="D7" s="13"/>
      <c r="E7" s="13"/>
      <c r="F7" s="13"/>
      <c r="G7" s="13"/>
      <c r="H7" s="13"/>
      <c r="I7" s="14"/>
    </row>
    <row r="8" spans="1:9" x14ac:dyDescent="0.3">
      <c r="A8" s="15" t="s">
        <v>29</v>
      </c>
      <c r="B8" s="15" t="s">
        <v>15</v>
      </c>
      <c r="C8" s="16">
        <f t="shared" ref="C8:C23" si="0">IF(ISBLANK(B8),0,IF(ISERROR(VALUE(B8)),VLOOKUP(B8,dagsoorttabel1,2,FALSE)*dagenperjaar1,VALUE(B8)))</f>
        <v>12</v>
      </c>
      <c r="D8" s="15" t="s">
        <v>70</v>
      </c>
      <c r="E8" s="15" t="s">
        <v>30</v>
      </c>
      <c r="F8" s="17">
        <f>SUM(99,IF($E$3="nee",18,0))</f>
        <v>99</v>
      </c>
      <c r="G8" s="18"/>
      <c r="H8" s="19">
        <f t="shared" ref="H8:H23" si="1">IF(ISBLANK(F8),0,F8)*ROUND(G8,2)</f>
        <v>0</v>
      </c>
      <c r="I8" s="19">
        <f t="shared" ref="I8:I23" si="2">C8*H8</f>
        <v>0</v>
      </c>
    </row>
    <row r="9" spans="1:9" x14ac:dyDescent="0.3">
      <c r="A9" s="20" t="s">
        <v>31</v>
      </c>
      <c r="B9" s="20" t="s">
        <v>15</v>
      </c>
      <c r="C9" s="21">
        <f t="shared" si="0"/>
        <v>12</v>
      </c>
      <c r="D9" s="20" t="s">
        <v>32</v>
      </c>
      <c r="E9" s="20" t="s">
        <v>30</v>
      </c>
      <c r="F9" s="22">
        <v>95</v>
      </c>
      <c r="G9" s="23"/>
      <c r="H9" s="24">
        <f t="shared" si="1"/>
        <v>0</v>
      </c>
      <c r="I9" s="24">
        <f t="shared" si="2"/>
        <v>0</v>
      </c>
    </row>
    <row r="10" spans="1:9" x14ac:dyDescent="0.3">
      <c r="A10" s="20" t="s">
        <v>33</v>
      </c>
      <c r="B10" s="20" t="s">
        <v>15</v>
      </c>
      <c r="C10" s="21">
        <f t="shared" si="0"/>
        <v>12</v>
      </c>
      <c r="D10" s="20" t="s">
        <v>34</v>
      </c>
      <c r="E10" s="20" t="s">
        <v>30</v>
      </c>
      <c r="F10" s="25"/>
      <c r="G10" s="23"/>
      <c r="H10" s="24">
        <f t="shared" si="1"/>
        <v>0</v>
      </c>
      <c r="I10" s="24">
        <f t="shared" si="2"/>
        <v>0</v>
      </c>
    </row>
    <row r="11" spans="1:9" x14ac:dyDescent="0.3">
      <c r="A11" s="20" t="s">
        <v>35</v>
      </c>
      <c r="B11" s="20" t="s">
        <v>15</v>
      </c>
      <c r="C11" s="21">
        <f t="shared" si="0"/>
        <v>12</v>
      </c>
      <c r="D11" s="20" t="s">
        <v>36</v>
      </c>
      <c r="E11" s="20" t="s">
        <v>30</v>
      </c>
      <c r="F11" s="22">
        <v>42</v>
      </c>
      <c r="G11" s="23"/>
      <c r="H11" s="24">
        <f t="shared" si="1"/>
        <v>0</v>
      </c>
      <c r="I11" s="24">
        <f t="shared" si="2"/>
        <v>0</v>
      </c>
    </row>
    <row r="12" spans="1:9" x14ac:dyDescent="0.3">
      <c r="A12" s="20" t="s">
        <v>37</v>
      </c>
      <c r="B12" s="20" t="s">
        <v>15</v>
      </c>
      <c r="C12" s="21">
        <f t="shared" si="0"/>
        <v>12</v>
      </c>
      <c r="D12" s="20" t="s">
        <v>38</v>
      </c>
      <c r="E12" s="20" t="s">
        <v>30</v>
      </c>
      <c r="F12" s="25"/>
      <c r="G12" s="23"/>
      <c r="H12" s="24">
        <f t="shared" si="1"/>
        <v>0</v>
      </c>
      <c r="I12" s="24">
        <f t="shared" si="2"/>
        <v>0</v>
      </c>
    </row>
    <row r="13" spans="1:9" x14ac:dyDescent="0.3">
      <c r="A13" s="20" t="s">
        <v>39</v>
      </c>
      <c r="B13" s="20" t="s">
        <v>15</v>
      </c>
      <c r="C13" s="21">
        <f t="shared" si="0"/>
        <v>12</v>
      </c>
      <c r="D13" s="20" t="s">
        <v>40</v>
      </c>
      <c r="E13" s="20" t="s">
        <v>30</v>
      </c>
      <c r="F13" s="22">
        <v>283</v>
      </c>
      <c r="G13" s="23"/>
      <c r="H13" s="24">
        <f t="shared" si="1"/>
        <v>0</v>
      </c>
      <c r="I13" s="24">
        <f t="shared" si="2"/>
        <v>0</v>
      </c>
    </row>
    <row r="14" spans="1:9" x14ac:dyDescent="0.3">
      <c r="A14" s="20" t="s">
        <v>41</v>
      </c>
      <c r="B14" s="20" t="s">
        <v>15</v>
      </c>
      <c r="C14" s="21">
        <f t="shared" si="0"/>
        <v>12</v>
      </c>
      <c r="D14" s="20" t="s">
        <v>42</v>
      </c>
      <c r="E14" s="20" t="s">
        <v>30</v>
      </c>
      <c r="F14" s="22">
        <v>277</v>
      </c>
      <c r="G14" s="23"/>
      <c r="H14" s="24">
        <f t="shared" si="1"/>
        <v>0</v>
      </c>
      <c r="I14" s="24">
        <f t="shared" si="2"/>
        <v>0</v>
      </c>
    </row>
    <row r="15" spans="1:9" x14ac:dyDescent="0.3">
      <c r="A15" s="20" t="s">
        <v>43</v>
      </c>
      <c r="B15" s="20" t="s">
        <v>15</v>
      </c>
      <c r="C15" s="21">
        <f t="shared" si="0"/>
        <v>12</v>
      </c>
      <c r="D15" s="20" t="s">
        <v>44</v>
      </c>
      <c r="E15" s="20" t="s">
        <v>30</v>
      </c>
      <c r="F15" s="22">
        <v>231</v>
      </c>
      <c r="G15" s="23"/>
      <c r="H15" s="24">
        <f t="shared" si="1"/>
        <v>0</v>
      </c>
      <c r="I15" s="24">
        <f t="shared" si="2"/>
        <v>0</v>
      </c>
    </row>
    <row r="16" spans="1:9" x14ac:dyDescent="0.3">
      <c r="A16" s="20" t="s">
        <v>45</v>
      </c>
      <c r="B16" s="20" t="s">
        <v>15</v>
      </c>
      <c r="C16" s="21">
        <f t="shared" si="0"/>
        <v>12</v>
      </c>
      <c r="D16" s="20" t="s">
        <v>46</v>
      </c>
      <c r="E16" s="20" t="s">
        <v>30</v>
      </c>
      <c r="F16" s="22">
        <v>5</v>
      </c>
      <c r="G16" s="23"/>
      <c r="H16" s="24">
        <f t="shared" si="1"/>
        <v>0</v>
      </c>
      <c r="I16" s="24">
        <f t="shared" si="2"/>
        <v>0</v>
      </c>
    </row>
    <row r="17" spans="1:9" x14ac:dyDescent="0.3">
      <c r="A17" s="20" t="s">
        <v>47</v>
      </c>
      <c r="B17" s="20" t="s">
        <v>15</v>
      </c>
      <c r="C17" s="21">
        <f t="shared" si="0"/>
        <v>12</v>
      </c>
      <c r="D17" s="20" t="s">
        <v>48</v>
      </c>
      <c r="E17" s="20" t="s">
        <v>30</v>
      </c>
      <c r="F17" s="22">
        <v>3</v>
      </c>
      <c r="G17" s="23"/>
      <c r="H17" s="24">
        <f t="shared" si="1"/>
        <v>0</v>
      </c>
      <c r="I17" s="24">
        <f t="shared" si="2"/>
        <v>0</v>
      </c>
    </row>
    <row r="18" spans="1:9" x14ac:dyDescent="0.3">
      <c r="A18" s="20" t="s">
        <v>49</v>
      </c>
      <c r="B18" s="20" t="s">
        <v>15</v>
      </c>
      <c r="C18" s="21">
        <f t="shared" si="0"/>
        <v>12</v>
      </c>
      <c r="D18" s="20" t="s">
        <v>50</v>
      </c>
      <c r="E18" s="20" t="s">
        <v>30</v>
      </c>
      <c r="F18" s="22">
        <v>13</v>
      </c>
      <c r="G18" s="23"/>
      <c r="H18" s="24">
        <f t="shared" si="1"/>
        <v>0</v>
      </c>
      <c r="I18" s="24">
        <f t="shared" si="2"/>
        <v>0</v>
      </c>
    </row>
    <row r="19" spans="1:9" x14ac:dyDescent="0.3">
      <c r="A19" s="20" t="s">
        <v>51</v>
      </c>
      <c r="B19" s="20" t="s">
        <v>15</v>
      </c>
      <c r="C19" s="21">
        <f t="shared" si="0"/>
        <v>12</v>
      </c>
      <c r="D19" s="20" t="s">
        <v>52</v>
      </c>
      <c r="E19" s="20" t="s">
        <v>30</v>
      </c>
      <c r="F19" s="22">
        <v>135</v>
      </c>
      <c r="G19" s="23"/>
      <c r="H19" s="24">
        <f t="shared" si="1"/>
        <v>0</v>
      </c>
      <c r="I19" s="24">
        <f t="shared" si="2"/>
        <v>0</v>
      </c>
    </row>
    <row r="20" spans="1:9" x14ac:dyDescent="0.3">
      <c r="A20" s="20" t="s">
        <v>53</v>
      </c>
      <c r="B20" s="20" t="s">
        <v>15</v>
      </c>
      <c r="C20" s="21">
        <f t="shared" si="0"/>
        <v>12</v>
      </c>
      <c r="D20" s="20" t="s">
        <v>54</v>
      </c>
      <c r="E20" s="20" t="s">
        <v>30</v>
      </c>
      <c r="F20" s="22">
        <v>190</v>
      </c>
      <c r="G20" s="23"/>
      <c r="H20" s="24">
        <f t="shared" si="1"/>
        <v>0</v>
      </c>
      <c r="I20" s="24">
        <f t="shared" si="2"/>
        <v>0</v>
      </c>
    </row>
    <row r="21" spans="1:9" x14ac:dyDescent="0.3">
      <c r="A21" s="20" t="s">
        <v>55</v>
      </c>
      <c r="B21" s="20" t="s">
        <v>15</v>
      </c>
      <c r="C21" s="21">
        <f t="shared" si="0"/>
        <v>12</v>
      </c>
      <c r="D21" s="20" t="s">
        <v>56</v>
      </c>
      <c r="E21" s="20" t="s">
        <v>30</v>
      </c>
      <c r="F21" s="22">
        <v>7</v>
      </c>
      <c r="G21" s="23"/>
      <c r="H21" s="24">
        <f t="shared" si="1"/>
        <v>0</v>
      </c>
      <c r="I21" s="24">
        <f t="shared" si="2"/>
        <v>0</v>
      </c>
    </row>
    <row r="22" spans="1:9" x14ac:dyDescent="0.3">
      <c r="A22" s="20" t="s">
        <v>57</v>
      </c>
      <c r="B22" s="20" t="s">
        <v>15</v>
      </c>
      <c r="C22" s="21">
        <f t="shared" si="0"/>
        <v>12</v>
      </c>
      <c r="D22" s="20" t="s">
        <v>58</v>
      </c>
      <c r="E22" s="20" t="s">
        <v>30</v>
      </c>
      <c r="F22" s="25"/>
      <c r="G22" s="23"/>
      <c r="H22" s="24">
        <f t="shared" si="1"/>
        <v>0</v>
      </c>
      <c r="I22" s="24">
        <f t="shared" si="2"/>
        <v>0</v>
      </c>
    </row>
    <row r="23" spans="1:9" x14ac:dyDescent="0.3">
      <c r="A23" s="26" t="s">
        <v>59</v>
      </c>
      <c r="B23" s="26" t="s">
        <v>15</v>
      </c>
      <c r="C23" s="27">
        <f t="shared" si="0"/>
        <v>12</v>
      </c>
      <c r="D23" s="26" t="s">
        <v>60</v>
      </c>
      <c r="E23" s="26" t="s">
        <v>30</v>
      </c>
      <c r="F23" s="28"/>
      <c r="G23" s="29"/>
      <c r="H23" s="30">
        <f t="shared" si="1"/>
        <v>0</v>
      </c>
      <c r="I23" s="30">
        <f t="shared" si="2"/>
        <v>0</v>
      </c>
    </row>
    <row r="24" spans="1:9" x14ac:dyDescent="0.3">
      <c r="A24" s="31" t="s">
        <v>61</v>
      </c>
      <c r="B24" s="32"/>
      <c r="C24" s="32"/>
      <c r="D24" s="32"/>
      <c r="E24" s="32"/>
      <c r="F24" s="32"/>
      <c r="G24" s="32"/>
      <c r="H24" s="32"/>
      <c r="I24" s="33">
        <f>SUM(I8:I23)</f>
        <v>0</v>
      </c>
    </row>
    <row r="26" spans="1:9" x14ac:dyDescent="0.3">
      <c r="A26" s="31" t="s">
        <v>62</v>
      </c>
      <c r="B26" s="32"/>
      <c r="C26" s="32"/>
      <c r="D26" s="32"/>
      <c r="E26" s="32"/>
      <c r="F26" s="32"/>
      <c r="G26" s="32"/>
      <c r="H26" s="32"/>
      <c r="I26" s="33">
        <f>prijsjaarleveringen1</f>
        <v>0</v>
      </c>
    </row>
  </sheetData>
  <sheetProtection algorithmName="SHA-512" hashValue="pLL/yIKlXRPszwxAHkhkklbyC26ZuDDGHuSPwAZHDWX1fDHVNgZpNk6EYIf/kiyZey6l4tweT6Hkr8MAOVFKkg==" saltValue="QWFR97iy6dfrsHDuQ+WdKQ==" spinCount="100000" sheet="1" objects="1" scenarios="1"/>
  <mergeCells count="1">
    <mergeCell ref="A3:D3"/>
  </mergeCells>
  <pageMargins left="0.7" right="0.7" top="0.75" bottom="0.75" header="0.3" footer="0.3"/>
  <pageSetup paperSize="9" scale="65" orientation="landscape" r:id="rId1"/>
  <headerFooter>
    <oddFooter>&amp;LGraafschap College                                          &amp;ROpmaakdatum: 09-02-2024
Intexso - De Start 5 - Leusden
+31 (33) 2778485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Keuze" error="U kan alleen ja of nee kiezen" promptTitle="Keuze" prompt="Kies ja of nee" xr:uid="{68DFC14F-FAA4-4368-B458-61BD1864361E}">
          <x14:formula1>
            <xm:f>Keuzes!$A$2:$A$3</xm:f>
          </x14:formula1>
          <xm:sqref>E3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4626-D6F1-4DE1-A44A-DF7791191438}">
  <dimension ref="A1:C9"/>
  <sheetViews>
    <sheetView workbookViewId="0">
      <selection activeCell="A16" sqref="A16"/>
    </sheetView>
  </sheetViews>
  <sheetFormatPr defaultRowHeight="14.4" x14ac:dyDescent="0.3"/>
  <cols>
    <col min="1" max="1" width="30.77734375" customWidth="1"/>
    <col min="2" max="3" width="20.77734375" customWidth="1"/>
  </cols>
  <sheetData>
    <row r="1" spans="1:3" x14ac:dyDescent="0.3">
      <c r="A1" s="1" t="str">
        <f>CONCATENATE("Bijlage G.2.2: ",tabeltype," totaalblad sanitaire voorzieningen")</f>
        <v>Bijlage G.2.2: Invultabel totaalblad sanitaire voorzieningen</v>
      </c>
    </row>
    <row r="3" spans="1:3" ht="57.6" x14ac:dyDescent="0.3">
      <c r="A3" s="8" t="s">
        <v>63</v>
      </c>
      <c r="B3" s="8" t="s">
        <v>64</v>
      </c>
      <c r="C3" s="8" t="s">
        <v>65</v>
      </c>
    </row>
    <row r="4" spans="1:3" x14ac:dyDescent="0.3">
      <c r="A4" s="8" t="s">
        <v>66</v>
      </c>
      <c r="B4" s="34">
        <f>prijsjaarleveringen</f>
        <v>0</v>
      </c>
      <c r="C4" s="34">
        <f>B4*1.21</f>
        <v>0</v>
      </c>
    </row>
    <row r="6" spans="1:3" x14ac:dyDescent="0.3">
      <c r="A6" s="8" t="s">
        <v>67</v>
      </c>
      <c r="B6" s="33">
        <f>SUM(B4:B4)</f>
        <v>0</v>
      </c>
      <c r="C6" s="33">
        <f>B6*1.21</f>
        <v>0</v>
      </c>
    </row>
    <row r="9" spans="1:3" x14ac:dyDescent="0.3">
      <c r="A9" s="35" t="s">
        <v>73</v>
      </c>
      <c r="B9" s="36"/>
      <c r="C9" s="37">
        <f>ROUND(SUM(vp_variant),2)</f>
        <v>0</v>
      </c>
    </row>
  </sheetData>
  <sheetProtection algorithmName="SHA-512" hashValue="VRHzsv3luhGKhW1vSa3xYxULUg2xWF67MT4T0pXYy/586RupzguVITzCzvG3SzEqxGb6D0cv4K5nycCxbA0wCw==" saltValue="pvF6UtMviElBRmd7okV/mw==" spinCount="100000" sheet="1" objects="1" scenarios="1"/>
  <pageMargins left="0.7" right="0.7" top="0.75" bottom="0.75" header="0.3" footer="0.3"/>
  <pageSetup paperSize="9" scale="70" orientation="landscape" r:id="rId1"/>
  <headerFooter>
    <oddFooter>&amp;LGraafschap College                                          &amp;ROpmaakdatum: 09-02-2024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E8FF-3173-4999-97DF-6B396F65F074}">
  <dimension ref="A2:A3"/>
  <sheetViews>
    <sheetView workbookViewId="0">
      <selection activeCell="C36" sqref="C36"/>
    </sheetView>
  </sheetViews>
  <sheetFormatPr defaultRowHeight="14.4" x14ac:dyDescent="0.3"/>
  <sheetData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30</vt:i4>
      </vt:variant>
    </vt:vector>
  </HeadingPairs>
  <TitlesOfParts>
    <vt:vector size="34" baseType="lpstr">
      <vt:lpstr>Omreken</vt:lpstr>
      <vt:lpstr>Leveringen</vt:lpstr>
      <vt:lpstr>Totaal</vt:lpstr>
      <vt:lpstr>Keuzes</vt:lpstr>
      <vt:lpstr>Leveringen!Afdruktitels</vt:lpstr>
      <vt:lpstr>Totaal!Afdruktitels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prijsjaarleveringen</vt:lpstr>
      <vt:lpstr>prijsjaarleveringen1</vt:lpstr>
      <vt:lpstr>tabeltype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uurtarief2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vp_variant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Boomsma</dc:creator>
  <cp:lastModifiedBy>Eric Boomsma</cp:lastModifiedBy>
  <dcterms:created xsi:type="dcterms:W3CDTF">2024-02-09T09:10:10Z</dcterms:created>
  <dcterms:modified xsi:type="dcterms:W3CDTF">2024-02-22T09:29:34Z</dcterms:modified>
</cp:coreProperties>
</file>