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 Sociaal &amp; Cultureel\Molenlanden\IBMN-2024-MOL-KB-002 WMO-hulpmiddelen\03 Programma van eisen\"/>
    </mc:Choice>
  </mc:AlternateContent>
  <xr:revisionPtr revIDLastSave="0" documentId="13_ncr:1_{77FD29A8-6D1E-433F-82E8-A623182B4AAA}" xr6:coauthVersionLast="36" xr6:coauthVersionMax="36" xr10:uidLastSave="{00000000-0000-0000-0000-000000000000}"/>
  <workbookProtection workbookAlgorithmName="SHA-512" workbookHashValue="0SsSFk/JHWbjHKREWFY388UF+NurtItk0bjigGTKX2TN+6AZ0IB3TAAVk4dZ5+Jd/Xy4EL2pW1vcQVE1HdVdBg==" workbookSaltValue="UYG/DJo1YiG7Wre6BKUpxg==" workbookSpinCount="100000" lockStructure="1"/>
  <bookViews>
    <workbookView xWindow="0" yWindow="0" windowWidth="23040" windowHeight="8772" xr2:uid="{54A0430A-14BB-46DC-B3B6-4CDF2BB25B8B}"/>
  </bookViews>
  <sheets>
    <sheet name="schoolcijfermethode" sheetId="3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3" l="1"/>
  <c r="G5" i="3"/>
  <c r="G14" i="3" l="1"/>
  <c r="H14" i="3"/>
  <c r="I5" i="3"/>
  <c r="I8" i="3" s="1"/>
  <c r="K5" i="3"/>
  <c r="F5" i="3"/>
  <c r="H8" i="3" l="1"/>
  <c r="H9" i="3" s="1"/>
  <c r="G9" i="3"/>
  <c r="J14" i="3" l="1"/>
  <c r="J16" i="3" s="1"/>
  <c r="I14" i="3"/>
  <c r="I16" i="3" s="1"/>
  <c r="H16" i="3"/>
  <c r="G16" i="3"/>
  <c r="J8" i="3"/>
  <c r="J9" i="3" l="1"/>
  <c r="I9" i="3"/>
  <c r="G18" i="3" l="1"/>
  <c r="H18" i="3" l="1"/>
  <c r="I18" i="3"/>
  <c r="J18" i="3"/>
</calcChain>
</file>

<file path=xl/sharedStrings.xml><?xml version="1.0" encoding="utf-8"?>
<sst xmlns="http://schemas.openxmlformats.org/spreadsheetml/2006/main" count="40" uniqueCount="21">
  <si>
    <t>Bijlage D: Gunnings- en beoordelingsmatrix</t>
  </si>
  <si>
    <t>Onderdeel G1 - Prijs</t>
  </si>
  <si>
    <t>Inschrijver 1</t>
  </si>
  <si>
    <t>Inschrijver 2</t>
  </si>
  <si>
    <t>Inschrijver 3</t>
  </si>
  <si>
    <t>Inschrijver 4</t>
  </si>
  <si>
    <t>Inschrijver 5</t>
  </si>
  <si>
    <t>Inschrijver 6</t>
  </si>
  <si>
    <t xml:space="preserve">Inschrijfprijs </t>
  </si>
  <si>
    <t>Ongeldig als inschrijfprijs &lt;</t>
  </si>
  <si>
    <t>Ongeldig als inschrijfprijs &gt;</t>
  </si>
  <si>
    <t>-</t>
  </si>
  <si>
    <t>Onderdeel G2 - kwaliteit</t>
  </si>
  <si>
    <t>G.2.1 Servicedienstverlening</t>
  </si>
  <si>
    <t>Totaal  Kwaliteit</t>
  </si>
  <si>
    <t xml:space="preserve">Gewogen eindrapportcijfer Prijs en Kwaliteit  </t>
  </si>
  <si>
    <t>Rangorde Gunning</t>
  </si>
  <si>
    <t>ongeldig</t>
  </si>
  <si>
    <t xml:space="preserve">Rapportcijfer behaald </t>
  </si>
  <si>
    <t>Gewogen rapportcijfer meetellend voor gunning (80%)</t>
  </si>
  <si>
    <t>Gewogen rapportijfer meetellend voor gunning (20%)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</si>
</sst>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rebuchet MS"/>
      <family val="2"/>
    </font>
    <font>
      <b/>
      <sz val="12"/>
      <name val="Trebuchet MS"/>
      <family val="2"/>
    </font>
    <font>
      <sz val="10"/>
      <name val="Trebuchet MS"/>
      <family val="2"/>
    </font>
    <font>
      <sz val="10"/>
      <name val="Tahoma"/>
      <family val="2"/>
    </font>
    <font>
      <b/>
      <sz val="10"/>
      <name val="Trebuchet MS"/>
      <family val="2"/>
    </font>
    <font>
      <sz val="12"/>
      <color theme="1"/>
      <name val="Calibri"/>
      <family val="2"/>
      <scheme val="minor"/>
    </font>
    <font>
      <b/>
      <sz val="14"/>
      <name val="Trebuchet MS"/>
      <family val="2"/>
    </font>
    <font>
      <b/>
      <sz val="10"/>
      <color rgb="FF000000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7" fillId="0" borderId="0"/>
  </cellStyleXfs>
  <cellXfs count="9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vertical="center"/>
    </xf>
    <xf numFmtId="8" fontId="4" fillId="0" borderId="0" xfId="0" applyNumberFormat="1" applyFont="1"/>
    <xf numFmtId="44" fontId="4" fillId="0" borderId="0" xfId="0" applyNumberFormat="1" applyFont="1"/>
    <xf numFmtId="4" fontId="4" fillId="0" borderId="0" xfId="0" applyNumberFormat="1" applyFont="1"/>
    <xf numFmtId="10" fontId="4" fillId="0" borderId="0" xfId="0" applyNumberFormat="1" applyFont="1"/>
    <xf numFmtId="0" fontId="6" fillId="0" borderId="0" xfId="0" applyFont="1" applyAlignment="1">
      <alignment horizontal="right"/>
    </xf>
    <xf numFmtId="0" fontId="6" fillId="0" borderId="0" xfId="0" applyFont="1"/>
    <xf numFmtId="0" fontId="4" fillId="0" borderId="0" xfId="0" applyFont="1" applyAlignment="1">
      <alignment vertical="center"/>
    </xf>
    <xf numFmtId="2" fontId="4" fillId="4" borderId="1" xfId="1" applyNumberFormat="1" applyFont="1" applyFill="1" applyBorder="1" applyAlignment="1">
      <alignment horizontal="center" vertical="center" wrapText="1"/>
    </xf>
    <xf numFmtId="9" fontId="4" fillId="0" borderId="0" xfId="1" applyNumberFormat="1" applyFont="1" applyFill="1" applyBorder="1" applyAlignment="1"/>
    <xf numFmtId="2" fontId="4" fillId="0" borderId="1" xfId="1" applyNumberFormat="1" applyFont="1" applyFill="1" applyBorder="1" applyAlignment="1">
      <alignment horizontal="center" vertical="center" wrapText="1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5" fontId="4" fillId="3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164" fontId="6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center" vertical="center"/>
    </xf>
    <xf numFmtId="0" fontId="4" fillId="0" borderId="12" xfId="2" applyFont="1" applyBorder="1" applyAlignment="1">
      <alignment horizontal="left" vertical="center" wrapText="1"/>
    </xf>
    <xf numFmtId="0" fontId="4" fillId="0" borderId="14" xfId="2" applyFont="1" applyBorder="1" applyAlignment="1">
      <alignment horizontal="left" vertical="center" wrapText="1"/>
    </xf>
    <xf numFmtId="0" fontId="6" fillId="2" borderId="20" xfId="0" applyFont="1" applyFill="1" applyBorder="1" applyAlignment="1">
      <alignment horizontal="center" wrapText="1"/>
    </xf>
    <xf numFmtId="0" fontId="6" fillId="2" borderId="21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2" fontId="4" fillId="6" borderId="27" xfId="1" applyNumberFormat="1" applyFont="1" applyFill="1" applyBorder="1" applyAlignment="1">
      <alignment horizontal="center" vertical="center" wrapText="1"/>
    </xf>
    <xf numFmtId="2" fontId="4" fillId="6" borderId="28" xfId="1" applyNumberFormat="1" applyFont="1" applyFill="1" applyBorder="1" applyAlignment="1">
      <alignment horizontal="center" vertical="center" wrapText="1"/>
    </xf>
    <xf numFmtId="2" fontId="4" fillId="6" borderId="18" xfId="1" applyNumberFormat="1" applyFont="1" applyFill="1" applyBorder="1" applyAlignment="1">
      <alignment horizontal="center" vertical="center" wrapText="1"/>
    </xf>
    <xf numFmtId="2" fontId="4" fillId="4" borderId="29" xfId="1" applyNumberFormat="1" applyFont="1" applyFill="1" applyBorder="1" applyAlignment="1">
      <alignment horizontal="center" vertical="center" wrapText="1"/>
    </xf>
    <xf numFmtId="2" fontId="4" fillId="6" borderId="19" xfId="1" applyNumberFormat="1" applyFont="1" applyFill="1" applyBorder="1" applyAlignment="1">
      <alignment horizontal="center" vertical="center" wrapText="1"/>
    </xf>
    <xf numFmtId="0" fontId="4" fillId="0" borderId="27" xfId="0" applyFont="1" applyBorder="1"/>
    <xf numFmtId="0" fontId="4" fillId="0" borderId="28" xfId="0" applyFont="1" applyBorder="1" applyAlignment="1">
      <alignment horizontal="center" vertical="center"/>
    </xf>
    <xf numFmtId="0" fontId="6" fillId="6" borderId="30" xfId="0" applyFont="1" applyFill="1" applyBorder="1" applyAlignment="1">
      <alignment horizontal="center" wrapText="1"/>
    </xf>
    <xf numFmtId="0" fontId="6" fillId="6" borderId="31" xfId="0" applyFont="1" applyFill="1" applyBorder="1" applyAlignment="1">
      <alignment horizontal="center" wrapText="1"/>
    </xf>
    <xf numFmtId="0" fontId="6" fillId="6" borderId="16" xfId="0" applyFont="1" applyFill="1" applyBorder="1" applyAlignment="1">
      <alignment horizontal="center" wrapText="1"/>
    </xf>
    <xf numFmtId="0" fontId="6" fillId="6" borderId="17" xfId="0" applyFont="1" applyFill="1" applyBorder="1" applyAlignment="1">
      <alignment horizontal="center" wrapText="1"/>
    </xf>
    <xf numFmtId="0" fontId="4" fillId="6" borderId="27" xfId="0" applyFont="1" applyFill="1" applyBorder="1"/>
    <xf numFmtId="0" fontId="4" fillId="6" borderId="28" xfId="0" applyFont="1" applyFill="1" applyBorder="1"/>
    <xf numFmtId="2" fontId="4" fillId="6" borderId="20" xfId="1" applyNumberFormat="1" applyFont="1" applyFill="1" applyBorder="1" applyAlignment="1">
      <alignment horizontal="center" vertical="center" wrapText="1"/>
    </xf>
    <xf numFmtId="2" fontId="4" fillId="4" borderId="21" xfId="1" applyNumberFormat="1" applyFont="1" applyFill="1" applyBorder="1" applyAlignment="1">
      <alignment horizontal="center" vertical="center" wrapText="1"/>
    </xf>
    <xf numFmtId="2" fontId="4" fillId="6" borderId="22" xfId="1" applyNumberFormat="1" applyFont="1" applyFill="1" applyBorder="1" applyAlignment="1">
      <alignment horizontal="center" vertical="center" wrapText="1"/>
    </xf>
    <xf numFmtId="165" fontId="4" fillId="6" borderId="18" xfId="1" applyNumberFormat="1" applyFont="1" applyFill="1" applyBorder="1" applyAlignment="1">
      <alignment horizontal="center" vertical="center" wrapText="1"/>
    </xf>
    <xf numFmtId="165" fontId="4" fillId="4" borderId="29" xfId="1" applyNumberFormat="1" applyFont="1" applyFill="1" applyBorder="1" applyAlignment="1">
      <alignment horizontal="center" vertical="center" wrapText="1"/>
    </xf>
    <xf numFmtId="165" fontId="4" fillId="5" borderId="29" xfId="1" applyNumberFormat="1" applyFont="1" applyFill="1" applyBorder="1" applyAlignment="1">
      <alignment horizontal="center" vertical="center" wrapText="1"/>
    </xf>
    <xf numFmtId="165" fontId="4" fillId="6" borderId="19" xfId="1" applyNumberFormat="1" applyFont="1" applyFill="1" applyBorder="1" applyAlignment="1">
      <alignment horizontal="center" vertical="center" wrapText="1"/>
    </xf>
    <xf numFmtId="0" fontId="6" fillId="0" borderId="12" xfId="0" applyFont="1" applyBorder="1"/>
    <xf numFmtId="0" fontId="4" fillId="0" borderId="13" xfId="0" applyFont="1" applyBorder="1"/>
    <xf numFmtId="0" fontId="4" fillId="0" borderId="12" xfId="0" applyFont="1" applyBorder="1"/>
    <xf numFmtId="0" fontId="4" fillId="0" borderId="32" xfId="0" applyFont="1" applyBorder="1" applyAlignment="1">
      <alignment vertical="center"/>
    </xf>
    <xf numFmtId="164" fontId="4" fillId="0" borderId="13" xfId="2" applyNumberFormat="1" applyFont="1" applyBorder="1" applyAlignment="1">
      <alignment horizontal="center" vertical="center" wrapText="1"/>
    </xf>
    <xf numFmtId="164" fontId="4" fillId="0" borderId="15" xfId="2" applyNumberFormat="1" applyFont="1" applyBorder="1" applyAlignment="1">
      <alignment horizontal="center" vertical="center" wrapText="1"/>
    </xf>
    <xf numFmtId="9" fontId="4" fillId="0" borderId="13" xfId="1" applyNumberFormat="1" applyFont="1" applyFill="1" applyBorder="1" applyAlignment="1"/>
    <xf numFmtId="0" fontId="6" fillId="2" borderId="1" xfId="0" applyFont="1" applyFill="1" applyBorder="1" applyAlignment="1">
      <alignment horizontal="center" wrapText="1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6" fillId="4" borderId="18" xfId="2" applyFont="1" applyFill="1" applyBorder="1" applyAlignment="1">
      <alignment horizontal="center" vertical="center"/>
    </xf>
    <xf numFmtId="0" fontId="6" fillId="4" borderId="19" xfId="2" applyFont="1" applyFill="1" applyBorder="1" applyAlignment="1">
      <alignment horizontal="center" vertical="center"/>
    </xf>
    <xf numFmtId="0" fontId="9" fillId="2" borderId="33" xfId="2" applyFont="1" applyFill="1" applyBorder="1" applyAlignment="1">
      <alignment horizontal="center" vertical="center"/>
    </xf>
    <xf numFmtId="0" fontId="9" fillId="2" borderId="34" xfId="2" applyFont="1" applyFill="1" applyBorder="1" applyAlignment="1">
      <alignment horizontal="center" vertical="center"/>
    </xf>
    <xf numFmtId="0" fontId="6" fillId="4" borderId="20" xfId="2" applyFont="1" applyFill="1" applyBorder="1" applyAlignment="1">
      <alignment horizontal="center" vertical="center"/>
    </xf>
    <xf numFmtId="0" fontId="6" fillId="4" borderId="22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/>
    </xf>
    <xf numFmtId="0" fontId="6" fillId="2" borderId="9" xfId="2" applyFont="1" applyFill="1" applyBorder="1" applyAlignment="1">
      <alignment horizontal="center"/>
    </xf>
    <xf numFmtId="0" fontId="4" fillId="0" borderId="10" xfId="2" applyFont="1" applyBorder="1" applyAlignment="1">
      <alignment horizontal="left" vertical="center" wrapText="1"/>
    </xf>
    <xf numFmtId="0" fontId="4" fillId="0" borderId="11" xfId="2" applyFont="1" applyBorder="1" applyAlignment="1">
      <alignment horizontal="left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6" fillId="2" borderId="20" xfId="2" applyFont="1" applyFill="1" applyBorder="1" applyAlignment="1">
      <alignment horizontal="center"/>
    </xf>
    <xf numFmtId="0" fontId="6" fillId="2" borderId="22" xfId="2" applyFont="1" applyFill="1" applyBorder="1" applyAlignment="1">
      <alignment horizontal="center"/>
    </xf>
    <xf numFmtId="0" fontId="4" fillId="4" borderId="18" xfId="2" applyFont="1" applyFill="1" applyBorder="1" applyAlignment="1">
      <alignment horizontal="center" vertical="center" wrapText="1"/>
    </xf>
    <xf numFmtId="0" fontId="6" fillId="4" borderId="19" xfId="2" applyFont="1" applyFill="1" applyBorder="1" applyAlignment="1">
      <alignment horizontal="center" vertical="center" wrapText="1"/>
    </xf>
    <xf numFmtId="164" fontId="4" fillId="6" borderId="23" xfId="1" applyNumberFormat="1" applyFont="1" applyFill="1" applyBorder="1" applyAlignment="1">
      <alignment horizontal="center" vertical="center" wrapText="1"/>
    </xf>
    <xf numFmtId="164" fontId="4" fillId="6" borderId="25" xfId="1" applyNumberFormat="1" applyFont="1" applyFill="1" applyBorder="1" applyAlignment="1">
      <alignment horizontal="center" vertical="center" wrapText="1"/>
    </xf>
    <xf numFmtId="164" fontId="4" fillId="6" borderId="16" xfId="1" applyNumberFormat="1" applyFont="1" applyFill="1" applyBorder="1" applyAlignment="1">
      <alignment horizontal="center" vertical="center" wrapText="1"/>
    </xf>
    <xf numFmtId="164" fontId="4" fillId="3" borderId="2" xfId="1" applyNumberFormat="1" applyFont="1" applyFill="1" applyBorder="1" applyAlignment="1">
      <alignment horizontal="center" vertical="center" wrapText="1"/>
    </xf>
    <xf numFmtId="164" fontId="4" fillId="3" borderId="3" xfId="1" applyNumberFormat="1" applyFont="1" applyFill="1" applyBorder="1" applyAlignment="1">
      <alignment horizontal="center" vertical="center" wrapText="1"/>
    </xf>
    <xf numFmtId="164" fontId="4" fillId="3" borderId="4" xfId="1" applyNumberFormat="1" applyFont="1" applyFill="1" applyBorder="1" applyAlignment="1">
      <alignment horizontal="center" vertical="center" wrapText="1"/>
    </xf>
    <xf numFmtId="164" fontId="4" fillId="6" borderId="24" xfId="1" applyNumberFormat="1" applyFont="1" applyFill="1" applyBorder="1" applyAlignment="1">
      <alignment horizontal="center" vertical="center" wrapText="1"/>
    </xf>
    <xf numFmtId="164" fontId="4" fillId="6" borderId="26" xfId="1" applyNumberFormat="1" applyFont="1" applyFill="1" applyBorder="1" applyAlignment="1">
      <alignment horizontal="center" vertical="center" wrapText="1"/>
    </xf>
    <xf numFmtId="164" fontId="4" fillId="6" borderId="17" xfId="1" applyNumberFormat="1" applyFont="1" applyFill="1" applyBorder="1" applyAlignment="1">
      <alignment horizontal="center" vertical="center" wrapText="1"/>
    </xf>
    <xf numFmtId="0" fontId="6" fillId="0" borderId="27" xfId="2" applyFont="1" applyBorder="1" applyAlignment="1">
      <alignment horizontal="center"/>
    </xf>
    <xf numFmtId="0" fontId="6" fillId="0" borderId="28" xfId="2" applyFont="1" applyBorder="1" applyAlignment="1">
      <alignment horizontal="center"/>
    </xf>
    <xf numFmtId="0" fontId="4" fillId="0" borderId="27" xfId="2" applyFont="1" applyBorder="1" applyAlignment="1">
      <alignment horizontal="center" vertical="center" wrapText="1"/>
    </xf>
    <xf numFmtId="0" fontId="4" fillId="0" borderId="28" xfId="2" applyFont="1" applyBorder="1" applyAlignment="1">
      <alignment horizontal="center" vertical="center" wrapText="1"/>
    </xf>
    <xf numFmtId="0" fontId="4" fillId="4" borderId="27" xfId="2" applyFont="1" applyFill="1" applyBorder="1" applyAlignment="1">
      <alignment horizontal="center" vertical="center" wrapText="1"/>
    </xf>
    <xf numFmtId="0" fontId="4" fillId="4" borderId="28" xfId="2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wrapText="1"/>
    </xf>
    <xf numFmtId="0" fontId="6" fillId="0" borderId="36" xfId="0" applyFont="1" applyBorder="1" applyAlignment="1">
      <alignment horizontal="center" wrapText="1"/>
    </xf>
    <xf numFmtId="0" fontId="6" fillId="0" borderId="37" xfId="0" applyFont="1" applyBorder="1" applyAlignment="1">
      <alignment horizontal="center" wrapText="1"/>
    </xf>
  </cellXfs>
  <cellStyles count="4">
    <cellStyle name="Standaard" xfId="0" builtinId="0"/>
    <cellStyle name="Standaard 3" xfId="3" xr:uid="{1916F131-0922-460D-8DEC-3A51B376D2D4}"/>
    <cellStyle name="Standaard_Beoordeling Accountants 10-09-08" xfId="2" xr:uid="{603F36BF-160A-461D-BDC0-5A38838F9F6D}"/>
    <cellStyle name="Valuta" xfId="1" builtinId="4"/>
  </cellStyles>
  <dxfs count="0"/>
  <tableStyles count="0" defaultTableStyle="TableStyleMedium2" defaultPivotStyle="PivotStyleLight16"/>
  <colors>
    <mruColors>
      <color rgb="FF00CCFF"/>
      <color rgb="FF000000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1286F-A512-448B-AE22-72DE175E5675}">
  <sheetPr>
    <pageSetUpPr fitToPage="1"/>
  </sheetPr>
  <dimension ref="C1:O21"/>
  <sheetViews>
    <sheetView showGridLines="0" tabSelected="1" topLeftCell="B3" zoomScaleNormal="100" workbookViewId="0">
      <selection activeCell="N23" sqref="N23"/>
    </sheetView>
  </sheetViews>
  <sheetFormatPr defaultColWidth="9.109375" defaultRowHeight="14.4" x14ac:dyDescent="0.35"/>
  <cols>
    <col min="1" max="2" width="6.109375" style="2" customWidth="1"/>
    <col min="3" max="3" width="31.44140625" style="2" customWidth="1"/>
    <col min="4" max="4" width="25.6640625" style="2" customWidth="1"/>
    <col min="5" max="5" width="1.6640625" style="2" customWidth="1"/>
    <col min="6" max="10" width="18.33203125" style="2" customWidth="1"/>
    <col min="11" max="11" width="18.44140625" style="2" customWidth="1"/>
    <col min="12" max="12" width="9.109375" style="2"/>
    <col min="13" max="13" width="22.33203125" style="2" customWidth="1"/>
    <col min="14" max="14" width="16.6640625" style="2" customWidth="1"/>
    <col min="15" max="15" width="13.33203125" style="2" bestFit="1" customWidth="1"/>
    <col min="16" max="16384" width="9.109375" style="2"/>
  </cols>
  <sheetData>
    <row r="1" spans="3:15" ht="54.6" customHeight="1" thickBot="1" x14ac:dyDescent="0.4"/>
    <row r="2" spans="3:15" s="1" customFormat="1" ht="34.950000000000003" customHeight="1" thickBot="1" x14ac:dyDescent="0.35">
      <c r="C2" s="53" t="s">
        <v>0</v>
      </c>
      <c r="D2" s="54"/>
      <c r="E2" s="54"/>
      <c r="F2" s="54"/>
      <c r="G2" s="54"/>
      <c r="H2" s="54"/>
      <c r="I2" s="54"/>
      <c r="J2" s="54"/>
      <c r="K2" s="55"/>
    </row>
    <row r="3" spans="3:15" ht="18" customHeight="1" thickBot="1" x14ac:dyDescent="0.4">
      <c r="C3" s="45"/>
      <c r="H3" s="3"/>
      <c r="I3" s="3"/>
      <c r="J3" s="3"/>
      <c r="K3" s="46"/>
    </row>
    <row r="4" spans="3:15" x14ac:dyDescent="0.35">
      <c r="C4" s="62" t="s">
        <v>1</v>
      </c>
      <c r="D4" s="63"/>
      <c r="E4" s="8"/>
      <c r="F4" s="22" t="s">
        <v>2</v>
      </c>
      <c r="G4" s="23" t="s">
        <v>3</v>
      </c>
      <c r="H4" s="23" t="s">
        <v>4</v>
      </c>
      <c r="I4" s="23" t="s">
        <v>5</v>
      </c>
      <c r="J4" s="23" t="s">
        <v>6</v>
      </c>
      <c r="K4" s="24" t="s">
        <v>7</v>
      </c>
    </row>
    <row r="5" spans="3:15" ht="30" customHeight="1" x14ac:dyDescent="0.35">
      <c r="C5" s="64" t="s">
        <v>8</v>
      </c>
      <c r="D5" s="65"/>
      <c r="E5" s="18"/>
      <c r="F5" s="72">
        <f>D6-0.01</f>
        <v>620759.99</v>
      </c>
      <c r="G5" s="75">
        <f>D6+1</f>
        <v>620761</v>
      </c>
      <c r="H5" s="75">
        <v>647500</v>
      </c>
      <c r="I5" s="75">
        <f>D7</f>
        <v>753780</v>
      </c>
      <c r="J5" s="75">
        <v>705000</v>
      </c>
      <c r="K5" s="78">
        <f>D7+0.01</f>
        <v>753780.01</v>
      </c>
      <c r="M5" s="14"/>
      <c r="N5" s="14"/>
      <c r="O5" s="4"/>
    </row>
    <row r="6" spans="3:15" ht="30" customHeight="1" x14ac:dyDescent="0.35">
      <c r="C6" s="20" t="s">
        <v>9</v>
      </c>
      <c r="D6" s="49">
        <v>620760</v>
      </c>
      <c r="E6" s="18"/>
      <c r="F6" s="73"/>
      <c r="G6" s="76"/>
      <c r="H6" s="76"/>
      <c r="I6" s="76"/>
      <c r="J6" s="76"/>
      <c r="K6" s="79"/>
      <c r="M6" s="14"/>
      <c r="N6" s="14"/>
      <c r="O6" s="4"/>
    </row>
    <row r="7" spans="3:15" ht="30" customHeight="1" x14ac:dyDescent="0.35">
      <c r="C7" s="21" t="s">
        <v>10</v>
      </c>
      <c r="D7" s="50">
        <v>753780</v>
      </c>
      <c r="E7" s="18"/>
      <c r="F7" s="74"/>
      <c r="G7" s="77"/>
      <c r="H7" s="77"/>
      <c r="I7" s="77"/>
      <c r="J7" s="77"/>
      <c r="K7" s="80"/>
      <c r="M7" s="14"/>
      <c r="N7" s="14"/>
      <c r="O7" s="4"/>
    </row>
    <row r="8" spans="3:15" ht="30" customHeight="1" x14ac:dyDescent="0.35">
      <c r="C8" s="66" t="s">
        <v>18</v>
      </c>
      <c r="D8" s="67"/>
      <c r="E8" s="18"/>
      <c r="F8" s="25" t="s">
        <v>11</v>
      </c>
      <c r="G8" s="13">
        <f>10-((G5-D6)/(D7-D6))*4</f>
        <v>9.9999699293339344</v>
      </c>
      <c r="H8" s="13">
        <f>10-((H5-D6)/(D7-D6))*4</f>
        <v>9.1959103894151255</v>
      </c>
      <c r="I8" s="13">
        <f>10-((I5-D6)/(D7-D6))*4</f>
        <v>6</v>
      </c>
      <c r="J8" s="13">
        <f>10-((J5-D6)/(D7-D6))*4</f>
        <v>7.4668470906630589</v>
      </c>
      <c r="K8" s="26" t="s">
        <v>11</v>
      </c>
      <c r="M8" s="14"/>
      <c r="O8" s="4"/>
    </row>
    <row r="9" spans="3:15" s="10" customFormat="1" ht="39.6" customHeight="1" thickBot="1" x14ac:dyDescent="0.35">
      <c r="C9" s="70" t="s">
        <v>19</v>
      </c>
      <c r="D9" s="71"/>
      <c r="F9" s="27" t="s">
        <v>11</v>
      </c>
      <c r="G9" s="28">
        <f>G8*80%</f>
        <v>7.999975943467148</v>
      </c>
      <c r="H9" s="28">
        <f>H8*80%</f>
        <v>7.3567283115321009</v>
      </c>
      <c r="I9" s="28">
        <f>I8*80%</f>
        <v>4.8000000000000007</v>
      </c>
      <c r="J9" s="28">
        <f>J8*80%</f>
        <v>5.9734776725304473</v>
      </c>
      <c r="K9" s="29" t="s">
        <v>11</v>
      </c>
      <c r="M9" s="15"/>
    </row>
    <row r="10" spans="3:15" ht="14.4" customHeight="1" thickBot="1" x14ac:dyDescent="0.4">
      <c r="C10" s="47"/>
      <c r="K10" s="46"/>
    </row>
    <row r="11" spans="3:15" s="9" customFormat="1" x14ac:dyDescent="0.35">
      <c r="C11" s="68" t="s">
        <v>12</v>
      </c>
      <c r="D11" s="69"/>
      <c r="E11" s="8"/>
      <c r="F11" s="32" t="s">
        <v>2</v>
      </c>
      <c r="G11" s="52" t="s">
        <v>3</v>
      </c>
      <c r="H11" s="52" t="s">
        <v>4</v>
      </c>
      <c r="I11" s="52" t="s">
        <v>5</v>
      </c>
      <c r="J11" s="52" t="s">
        <v>6</v>
      </c>
      <c r="K11" s="33" t="s">
        <v>7</v>
      </c>
      <c r="O11" s="2"/>
    </row>
    <row r="12" spans="3:15" s="9" customFormat="1" ht="22.95" customHeight="1" x14ac:dyDescent="0.35">
      <c r="C12" s="81" t="s">
        <v>13</v>
      </c>
      <c r="D12" s="82"/>
      <c r="E12" s="8"/>
      <c r="F12" s="34"/>
      <c r="G12" s="87"/>
      <c r="H12" s="88"/>
      <c r="I12" s="88"/>
      <c r="J12" s="89"/>
      <c r="K12" s="35"/>
      <c r="O12" s="2"/>
    </row>
    <row r="13" spans="3:15" ht="29.4" customHeight="1" x14ac:dyDescent="0.35">
      <c r="C13" s="83" t="s">
        <v>18</v>
      </c>
      <c r="D13" s="84"/>
      <c r="E13" s="19"/>
      <c r="F13" s="25" t="s">
        <v>11</v>
      </c>
      <c r="G13" s="16">
        <v>6</v>
      </c>
      <c r="H13" s="16">
        <v>10</v>
      </c>
      <c r="I13" s="16">
        <v>9</v>
      </c>
      <c r="J13" s="16">
        <v>8</v>
      </c>
      <c r="K13" s="26" t="s">
        <v>11</v>
      </c>
      <c r="O13" s="5"/>
    </row>
    <row r="14" spans="3:15" ht="28.95" customHeight="1" x14ac:dyDescent="0.35">
      <c r="C14" s="85" t="s">
        <v>20</v>
      </c>
      <c r="D14" s="86"/>
      <c r="E14" s="19"/>
      <c r="F14" s="25" t="s">
        <v>11</v>
      </c>
      <c r="G14" s="11">
        <f>G13*20%</f>
        <v>1.2000000000000002</v>
      </c>
      <c r="H14" s="11">
        <f>H13*20%</f>
        <v>2</v>
      </c>
      <c r="I14" s="11">
        <f>I13*20%</f>
        <v>1.8</v>
      </c>
      <c r="J14" s="11">
        <f>J13*20%</f>
        <v>1.6</v>
      </c>
      <c r="K14" s="26" t="s">
        <v>11</v>
      </c>
    </row>
    <row r="15" spans="3:15" ht="4.95" customHeight="1" x14ac:dyDescent="0.35">
      <c r="C15" s="30"/>
      <c r="D15" s="31"/>
      <c r="F15" s="36"/>
      <c r="G15" s="17"/>
      <c r="H15" s="17"/>
      <c r="I15" s="17"/>
      <c r="J15" s="17"/>
      <c r="K15" s="37"/>
    </row>
    <row r="16" spans="3:15" s="10" customFormat="1" ht="25.2" customHeight="1" thickBot="1" x14ac:dyDescent="0.35">
      <c r="C16" s="58" t="s">
        <v>14</v>
      </c>
      <c r="D16" s="59"/>
      <c r="F16" s="27" t="s">
        <v>11</v>
      </c>
      <c r="G16" s="28">
        <f>G14</f>
        <v>1.2000000000000002</v>
      </c>
      <c r="H16" s="28">
        <f>H14</f>
        <v>2</v>
      </c>
      <c r="I16" s="28">
        <f>I14</f>
        <v>1.8</v>
      </c>
      <c r="J16" s="28">
        <f>J14</f>
        <v>1.6</v>
      </c>
      <c r="K16" s="27" t="s">
        <v>11</v>
      </c>
    </row>
    <row r="17" spans="3:11" ht="7.2" customHeight="1" thickBot="1" x14ac:dyDescent="0.4">
      <c r="C17" s="47"/>
      <c r="F17" s="12"/>
      <c r="G17" s="12"/>
      <c r="H17" s="12"/>
      <c r="I17" s="12"/>
      <c r="J17" s="12"/>
      <c r="K17" s="51"/>
    </row>
    <row r="18" spans="3:11" s="10" customFormat="1" ht="36" customHeight="1" x14ac:dyDescent="0.3">
      <c r="C18" s="60" t="s">
        <v>15</v>
      </c>
      <c r="D18" s="61"/>
      <c r="F18" s="38" t="s">
        <v>11</v>
      </c>
      <c r="G18" s="39">
        <f>G16+G9</f>
        <v>9.1999759434671482</v>
      </c>
      <c r="H18" s="39">
        <f>H16+H9</f>
        <v>9.3567283115321018</v>
      </c>
      <c r="I18" s="39">
        <f>I16+I9</f>
        <v>6.6000000000000005</v>
      </c>
      <c r="J18" s="39">
        <f>J16+J9</f>
        <v>7.5734776725304478</v>
      </c>
      <c r="K18" s="40" t="s">
        <v>11</v>
      </c>
    </row>
    <row r="19" spans="3:11" s="10" customFormat="1" ht="36" customHeight="1" thickBot="1" x14ac:dyDescent="0.35">
      <c r="C19" s="56" t="s">
        <v>16</v>
      </c>
      <c r="D19" s="57"/>
      <c r="E19" s="48"/>
      <c r="F19" s="41" t="s">
        <v>17</v>
      </c>
      <c r="G19" s="42">
        <v>2</v>
      </c>
      <c r="H19" s="43">
        <v>1</v>
      </c>
      <c r="I19" s="42">
        <v>4</v>
      </c>
      <c r="J19" s="42">
        <v>3</v>
      </c>
      <c r="K19" s="44" t="s">
        <v>17</v>
      </c>
    </row>
    <row r="20" spans="3:11" x14ac:dyDescent="0.35">
      <c r="F20" s="6"/>
      <c r="G20" s="6"/>
    </row>
    <row r="21" spans="3:11" x14ac:dyDescent="0.35">
      <c r="H21" s="7"/>
    </row>
  </sheetData>
  <mergeCells count="19">
    <mergeCell ref="C13:D13"/>
    <mergeCell ref="C14:D14"/>
    <mergeCell ref="G12:J12"/>
    <mergeCell ref="C2:K2"/>
    <mergeCell ref="C19:D19"/>
    <mergeCell ref="C16:D16"/>
    <mergeCell ref="C18:D18"/>
    <mergeCell ref="C4:D4"/>
    <mergeCell ref="C5:D5"/>
    <mergeCell ref="C8:D8"/>
    <mergeCell ref="C11:D11"/>
    <mergeCell ref="C9:D9"/>
    <mergeCell ref="F5:F7"/>
    <mergeCell ref="G5:G7"/>
    <mergeCell ref="H5:H7"/>
    <mergeCell ref="I5:I7"/>
    <mergeCell ref="J5:J7"/>
    <mergeCell ref="K5:K7"/>
    <mergeCell ref="C12:D12"/>
  </mergeCells>
  <pageMargins left="0.7" right="0.7" top="0.75" bottom="0.75" header="0.3" footer="0.3"/>
  <pageSetup paperSize="9" scale="4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335ABE68D59C4097727B4CC03CAAA7" ma:contentTypeVersion="6" ma:contentTypeDescription="Een nieuw document maken." ma:contentTypeScope="" ma:versionID="10325d25ff2d07186a2e909ddc7ba4ad">
  <xsd:schema xmlns:xsd="http://www.w3.org/2001/XMLSchema" xmlns:xs="http://www.w3.org/2001/XMLSchema" xmlns:p="http://schemas.microsoft.com/office/2006/metadata/properties" xmlns:ns2="c7c141d8-57c6-4691-991f-0b403fbd7503" xmlns:ns3="add5e88e-d49c-4a38-83f4-7349541f73fb" targetNamespace="http://schemas.microsoft.com/office/2006/metadata/properties" ma:root="true" ma:fieldsID="b42bdd329e33d2e3f9a5348c785be069" ns2:_="" ns3:_="">
    <xsd:import namespace="c7c141d8-57c6-4691-991f-0b403fbd7503"/>
    <xsd:import namespace="add5e88e-d49c-4a38-83f4-7349541f73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c141d8-57c6-4691-991f-0b403fbd75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d5e88e-d49c-4a38-83f4-7349541f73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59F638-818D-4D9E-A77D-AEBEB9ACED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FABCCA-CE1F-4FA7-8C81-E4A9312815FF}">
  <ds:schemaRefs>
    <ds:schemaRef ds:uri="http://purl.org/dc/terms/"/>
    <ds:schemaRef ds:uri="http://schemas.microsoft.com/office/2006/documentManagement/types"/>
    <ds:schemaRef ds:uri="http://purl.org/dc/dcmitype/"/>
    <ds:schemaRef ds:uri="add5e88e-d49c-4a38-83f4-7349541f73fb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c7c141d8-57c6-4691-991f-0b403fbd750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DE2982A-35B1-4D52-B518-B7F8D00462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c141d8-57c6-4691-991f-0b403fbd7503"/>
    <ds:schemaRef ds:uri="add5e88e-d49c-4a38-83f4-7349541f7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schoolcijfermethode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Koen Bouwmeester</dc:creator>
  <cp:keywords/>
  <dc:description/>
  <cp:lastModifiedBy>Koen Bouwmeester</cp:lastModifiedBy>
  <cp:revision/>
  <dcterms:created xsi:type="dcterms:W3CDTF">2023-03-20T21:47:46Z</dcterms:created>
  <dcterms:modified xsi:type="dcterms:W3CDTF">2024-07-09T15:16:16Z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0x010100D8335ABE68D59C4097727B4CC03CAAA7</vt:lpwstr>
  </property>
</Properties>
</file>