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v Financien\Aanbestedingen en Inkoop\2024 Aanbestedingen\Beveiliging vluchtelingen\Tenderned stukken\NVI\"/>
    </mc:Choice>
  </mc:AlternateContent>
  <xr:revisionPtr revIDLastSave="0" documentId="13_ncr:1_{E7C86AD9-17D9-4874-85DC-647C046BAA47}" xr6:coauthVersionLast="47" xr6:coauthVersionMax="47" xr10:uidLastSave="{00000000-0000-0000-0000-000000000000}"/>
  <bookViews>
    <workbookView xWindow="-120" yWindow="-120" windowWidth="29040" windowHeight="15840" tabRatio="865" activeTab="1" xr2:uid="{63DD4CB8-15D1-41A4-8475-0CB4D0F8E6A2}"/>
  </bookViews>
  <sheets>
    <sheet name="Inschrijfstaat" sheetId="1" r:id="rId1"/>
    <sheet name="Invulblad uurtarieven" sheetId="5" r:id="rId2"/>
    <sheet name="Menaam" sheetId="4" r:id="rId3"/>
    <sheet name="De Valk" sheetId="16" r:id="rId4"/>
    <sheet name="Herbaijum" sheetId="17" r:id="rId5"/>
    <sheet name="Minnerstga" sheetId="18" r:id="rId6"/>
    <sheet name="Sexbierum" sheetId="19" r:id="rId7"/>
    <sheet name="Nieuwe locatie" sheetId="2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" l="1"/>
  <c r="F6" i="4"/>
  <c r="F21" i="5"/>
  <c r="F20" i="5"/>
  <c r="F19" i="5"/>
  <c r="F17" i="5"/>
  <c r="F16" i="5"/>
  <c r="F7" i="20"/>
  <c r="F7" i="19"/>
  <c r="F6" i="19"/>
  <c r="F7" i="18"/>
  <c r="F6" i="18"/>
  <c r="F7" i="17"/>
  <c r="F6" i="17"/>
  <c r="F7" i="16"/>
  <c r="F6" i="16"/>
  <c r="C37" i="1"/>
  <c r="C36" i="1"/>
  <c r="C35" i="1"/>
  <c r="C34" i="1"/>
  <c r="C33" i="1"/>
  <c r="G7" i="20"/>
  <c r="I7" i="20"/>
  <c r="G7" i="19"/>
  <c r="G6" i="19"/>
  <c r="G7" i="18"/>
  <c r="G6" i="18"/>
  <c r="G7" i="17"/>
  <c r="G6" i="17"/>
  <c r="G7" i="16"/>
  <c r="G6" i="16"/>
  <c r="G8" i="4"/>
  <c r="H7" i="20" l="1"/>
  <c r="I8" i="20"/>
  <c r="I6" i="19"/>
  <c r="G8" i="19"/>
  <c r="I8" i="19" s="1"/>
  <c r="I7" i="19"/>
  <c r="I6" i="18"/>
  <c r="G8" i="18"/>
  <c r="I8" i="18" s="1"/>
  <c r="I7" i="18"/>
  <c r="I6" i="17"/>
  <c r="G8" i="17"/>
  <c r="I8" i="17" s="1"/>
  <c r="I7" i="17"/>
  <c r="I6" i="16"/>
  <c r="G8" i="16"/>
  <c r="I8" i="16" s="1"/>
  <c r="I7" i="16"/>
  <c r="E37" i="1" l="1"/>
  <c r="H8" i="20"/>
  <c r="I9" i="19"/>
  <c r="I9" i="18"/>
  <c r="I9" i="17"/>
  <c r="I9" i="16"/>
  <c r="C32" i="1"/>
  <c r="G7" i="4"/>
  <c r="G6" i="4"/>
  <c r="H9" i="16" l="1"/>
  <c r="E33" i="1"/>
  <c r="H9" i="17"/>
  <c r="E34" i="1"/>
  <c r="H9" i="18"/>
  <c r="E35" i="1"/>
  <c r="H9" i="19"/>
  <c r="E36" i="1"/>
  <c r="I6" i="4"/>
  <c r="I7" i="4" l="1"/>
  <c r="I8" i="4"/>
  <c r="I9" i="4" l="1"/>
  <c r="E32" i="1" l="1"/>
  <c r="E38" i="1" s="1"/>
  <c r="H9" i="4"/>
</calcChain>
</file>

<file path=xl/sharedStrings.xml><?xml version="1.0" encoding="utf-8"?>
<sst xmlns="http://schemas.openxmlformats.org/spreadsheetml/2006/main" count="157" uniqueCount="79">
  <si>
    <t>invulinstructie: alleen de gele velden volledig invullen</t>
  </si>
  <si>
    <t>Algemene gegevens</t>
  </si>
  <si>
    <t>Opdrachtgever</t>
  </si>
  <si>
    <t>Gemeente Waadhoeke</t>
  </si>
  <si>
    <t>Vestigingsplaats onderneming(Kvk)</t>
  </si>
  <si>
    <t>Franeker</t>
  </si>
  <si>
    <t>Kvk-nummer</t>
  </si>
  <si>
    <t>Tekenbevoegde voor contract</t>
  </si>
  <si>
    <t>Functie</t>
  </si>
  <si>
    <t>Tekenbevoegde wijzigingen</t>
  </si>
  <si>
    <t>Opdrachtnemer</t>
  </si>
  <si>
    <t>Volledige naam onderneming (Handelsnaam Kvk)</t>
  </si>
  <si>
    <t>Contactpersoon offerte</t>
  </si>
  <si>
    <t>Telefoonnummer kantoor</t>
  </si>
  <si>
    <t>Postadres kantoor</t>
  </si>
  <si>
    <t>Postcode en plaats postadres</t>
  </si>
  <si>
    <t>Mobiel nummer contactpersoon offerte</t>
  </si>
  <si>
    <t>E-mail adres contactpersoon offerte</t>
  </si>
  <si>
    <t>Inschrijfstaat</t>
  </si>
  <si>
    <t>Totaal inschrijfprijs:</t>
  </si>
  <si>
    <t>Totaal</t>
  </si>
  <si>
    <t>dhr. S. de Graaf</t>
  </si>
  <si>
    <t>manager VVTH</t>
  </si>
  <si>
    <t>mevr. M. Jeeninga</t>
  </si>
  <si>
    <t>coördinator opvang Oekraïne</t>
  </si>
  <si>
    <t>Prijsformulier aanbesteding Beveiliging</t>
  </si>
  <si>
    <t>Dagdeel</t>
  </si>
  <si>
    <r>
      <t xml:space="preserve">Tijdsframe
</t>
    </r>
    <r>
      <rPr>
        <b/>
        <sz val="11"/>
        <color rgb="FFFF0000"/>
        <rFont val="Calibri"/>
        <family val="2"/>
        <scheme val="minor"/>
      </rPr>
      <t xml:space="preserve">
</t>
    </r>
  </si>
  <si>
    <t xml:space="preserve">Totaal
</t>
  </si>
  <si>
    <t>Locatie 1:</t>
  </si>
  <si>
    <t>Locatie 2:</t>
  </si>
  <si>
    <t>Locatie 3:</t>
  </si>
  <si>
    <t>Locatie 4:</t>
  </si>
  <si>
    <t>Locatie 5:</t>
  </si>
  <si>
    <t>Locatie 6:</t>
  </si>
  <si>
    <t>Menaam, Nij Statelân</t>
  </si>
  <si>
    <t>Franeker, Motel De Valk</t>
  </si>
  <si>
    <t>Minnertsga, Weltevree</t>
  </si>
  <si>
    <t>Sexbierum, Nije Buorren</t>
  </si>
  <si>
    <t>nieuwe locatie</t>
  </si>
  <si>
    <t xml:space="preserve">tarief </t>
  </si>
  <si>
    <t>vrijdag , zaterdag en zondag 18.00 uur - 04.00 uur</t>
  </si>
  <si>
    <t>maandag t/m donderdag  16.00 uur- 02.00 uur</t>
  </si>
  <si>
    <t>aantal beveiligers</t>
  </si>
  <si>
    <t>uren per dag per beveiliger</t>
  </si>
  <si>
    <r>
      <t>inzet</t>
    </r>
    <r>
      <rPr>
        <sz val="12"/>
        <color rgb="FFFF0000"/>
        <rFont val="Calibri"/>
        <family val="2"/>
        <scheme val="minor"/>
      </rPr>
      <t xml:space="preserve">
</t>
    </r>
  </si>
  <si>
    <t>totaal uren/dag</t>
  </si>
  <si>
    <t>kosten/maand</t>
  </si>
  <si>
    <t>kosten/jaar</t>
  </si>
  <si>
    <t>* alle bedragen in euro en exclusief BTW</t>
  </si>
  <si>
    <t>365e dag</t>
  </si>
  <si>
    <t>Let op: voornieuwe locaties geldt 1e 6 maanden 24 uurs bezettng!</t>
  </si>
  <si>
    <t>maandag tot en met zondag</t>
  </si>
  <si>
    <t>(kosten per jaar)</t>
  </si>
  <si>
    <t>Uurtarief incl. toeslagen</t>
  </si>
  <si>
    <t>18.00 uur - 04.00 uur</t>
  </si>
  <si>
    <t>Invulblad uren en tarieven*</t>
  </si>
  <si>
    <t>regulier:</t>
  </si>
  <si>
    <t>feestdag volgens CAO:</t>
  </si>
  <si>
    <t xml:space="preserve">Oudejaarsdag </t>
  </si>
  <si>
    <t>16.00 uur - 04.00 uur</t>
  </si>
  <si>
    <t xml:space="preserve">Verrekentarieven worden gebruikt ter verrekening van extra inzet </t>
  </si>
  <si>
    <t>16.00 uur - 02.00 uur</t>
  </si>
  <si>
    <t>vrijdag tot en met zondag</t>
  </si>
  <si>
    <t>24/7</t>
  </si>
  <si>
    <t>maandag tot en met donderdag</t>
  </si>
  <si>
    <t>dagelijks</t>
  </si>
  <si>
    <t>All-in tarief</t>
  </si>
  <si>
    <t>Bij een grotere afwijking kan uw inschrijving als manipulatief worden beoordeeld en terzijde worden gelegd,</t>
  </si>
  <si>
    <t>Verrekentarieven voor feestdagen mogen niet meer dan 50% afwijken van reguliere tarieven. Voor Oudejaarsdag geldt een maximum van 100% afwijking,</t>
  </si>
  <si>
    <t>Het verrekentarieven voor reguliere inzet (m.u.v. feestdagen) mag niet meer dan 10% afwijken van de opgegeven all-in tarieven.</t>
  </si>
  <si>
    <t xml:space="preserve">vrijdag , zaterdag en zondag </t>
  </si>
  <si>
    <t>Verrekentarief (ter verrekening van extra inzet)</t>
  </si>
  <si>
    <t xml:space="preserve">maandag tot en met donderdag  </t>
  </si>
  <si>
    <t>Herbaijum, Rijksweg</t>
  </si>
  <si>
    <t>maandag t/m donderdag  21.00 uur- 07.00 uur</t>
  </si>
  <si>
    <t>LET OP, DEZE TIJDEN WIJKEN AF VAN ANDERE LOCATIES!</t>
  </si>
  <si>
    <t>21.00 uur - 07.00 uur</t>
  </si>
  <si>
    <t>vrijdag , zaterdag en zondag 21.00 uur - 07.00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</si>
</sst>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15159"/>
      <name val="Arial"/>
      <family val="2"/>
    </font>
    <font>
      <b/>
      <sz val="11"/>
      <color rgb="FFFF0000"/>
      <name val="Calibri"/>
      <family val="2"/>
      <scheme val="minor"/>
    </font>
    <font>
      <sz val="36"/>
      <color rgb="FF202124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DBF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9C9C9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2" borderId="1" xfId="0" applyFont="1" applyFill="1" applyBorder="1"/>
    <xf numFmtId="0" fontId="4" fillId="3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/>
    <xf numFmtId="0" fontId="6" fillId="2" borderId="4" xfId="0" applyFont="1" applyFill="1" applyBorder="1"/>
    <xf numFmtId="0" fontId="7" fillId="2" borderId="5" xfId="0" applyFont="1" applyFill="1" applyBorder="1"/>
    <xf numFmtId="0" fontId="0" fillId="3" borderId="2" xfId="0" applyFill="1" applyBorder="1" applyAlignment="1">
      <alignment horizontal="right"/>
    </xf>
    <xf numFmtId="0" fontId="0" fillId="3" borderId="6" xfId="0" applyFill="1" applyBorder="1"/>
    <xf numFmtId="0" fontId="0" fillId="3" borderId="2" xfId="0" applyFill="1" applyBorder="1" applyAlignment="1">
      <alignment horizontal="left"/>
    </xf>
    <xf numFmtId="0" fontId="7" fillId="3" borderId="6" xfId="0" applyFont="1" applyFill="1" applyBorder="1" applyAlignment="1" applyProtection="1">
      <alignment horizontal="left" wrapText="1"/>
      <protection locked="0"/>
    </xf>
    <xf numFmtId="0" fontId="0" fillId="3" borderId="7" xfId="0" applyFill="1" applyBorder="1" applyAlignment="1">
      <alignment horizontal="right"/>
    </xf>
    <xf numFmtId="0" fontId="0" fillId="3" borderId="8" xfId="0" applyFill="1" applyBorder="1"/>
    <xf numFmtId="0" fontId="0" fillId="3" borderId="9" xfId="0" applyFill="1" applyBorder="1"/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7" fillId="4" borderId="12" xfId="0" applyFont="1" applyFill="1" applyBorder="1" applyAlignment="1" applyProtection="1">
      <alignment horizontal="left" vertical="top" wrapText="1"/>
      <protection locked="0"/>
    </xf>
    <xf numFmtId="0" fontId="7" fillId="4" borderId="13" xfId="0" applyFont="1" applyFill="1" applyBorder="1" applyAlignment="1" applyProtection="1">
      <alignment horizontal="left" vertical="top" wrapText="1"/>
      <protection locked="0"/>
    </xf>
    <xf numFmtId="0" fontId="7" fillId="4" borderId="14" xfId="0" applyFont="1" applyFill="1" applyBorder="1" applyAlignment="1" applyProtection="1">
      <alignment horizontal="left" vertical="top" wrapText="1"/>
      <protection locked="0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0" fillId="3" borderId="0" xfId="0" applyFill="1" applyBorder="1"/>
    <xf numFmtId="0" fontId="5" fillId="3" borderId="2" xfId="0" applyFont="1" applyFill="1" applyBorder="1" applyAlignment="1">
      <alignment horizontal="left"/>
    </xf>
    <xf numFmtId="0" fontId="0" fillId="0" borderId="0" xfId="0" applyBorder="1"/>
    <xf numFmtId="0" fontId="9" fillId="2" borderId="3" xfId="0" applyFont="1" applyFill="1" applyBorder="1" applyAlignment="1"/>
    <xf numFmtId="0" fontId="0" fillId="0" borderId="2" xfId="0" applyBorder="1"/>
    <xf numFmtId="0" fontId="0" fillId="0" borderId="6" xfId="0" applyBorder="1"/>
    <xf numFmtId="0" fontId="0" fillId="0" borderId="2" xfId="0" applyBorder="1" applyAlignment="1">
      <alignment horizontal="right"/>
    </xf>
    <xf numFmtId="44" fontId="0" fillId="0" borderId="0" xfId="1" applyFont="1" applyBorder="1"/>
    <xf numFmtId="0" fontId="9" fillId="2" borderId="4" xfId="0" applyFont="1" applyFill="1" applyBorder="1" applyAlignment="1"/>
    <xf numFmtId="0" fontId="0" fillId="3" borderId="0" xfId="0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8" xfId="0" applyFill="1" applyBorder="1" applyAlignment="1">
      <alignment horizontal="right"/>
    </xf>
    <xf numFmtId="0" fontId="5" fillId="3" borderId="12" xfId="0" applyFont="1" applyFill="1" applyBorder="1" applyAlignment="1">
      <alignment horizontal="left"/>
    </xf>
    <xf numFmtId="0" fontId="7" fillId="5" borderId="12" xfId="0" applyFont="1" applyFill="1" applyBorder="1" applyAlignment="1" applyProtection="1">
      <alignment horizontal="left" vertical="top" wrapText="1"/>
      <protection locked="0"/>
    </xf>
    <xf numFmtId="164" fontId="7" fillId="5" borderId="13" xfId="0" applyNumberFormat="1" applyFont="1" applyFill="1" applyBorder="1" applyAlignment="1" applyProtection="1">
      <alignment horizontal="left" vertical="top" wrapText="1"/>
      <protection locked="0"/>
    </xf>
    <xf numFmtId="0" fontId="7" fillId="5" borderId="13" xfId="0" applyFont="1" applyFill="1" applyBorder="1" applyAlignment="1" applyProtection="1">
      <alignment horizontal="left" vertical="top" wrapText="1"/>
      <protection locked="0"/>
    </xf>
    <xf numFmtId="0" fontId="7" fillId="5" borderId="14" xfId="0" applyFont="1" applyFill="1" applyBorder="1" applyAlignment="1" applyProtection="1">
      <alignment horizontal="left" vertical="top" wrapText="1"/>
      <protection locked="0"/>
    </xf>
    <xf numFmtId="0" fontId="11" fillId="2" borderId="15" xfId="0" applyFont="1" applyFill="1" applyBorder="1" applyAlignment="1"/>
    <xf numFmtId="0" fontId="11" fillId="2" borderId="16" xfId="0" applyFont="1" applyFill="1" applyBorder="1" applyAlignment="1"/>
    <xf numFmtId="0" fontId="8" fillId="2" borderId="16" xfId="0" applyFont="1" applyFill="1" applyBorder="1" applyAlignment="1">
      <alignment horizontal="right"/>
    </xf>
    <xf numFmtId="0" fontId="11" fillId="2" borderId="17" xfId="0" applyFont="1" applyFill="1" applyBorder="1"/>
    <xf numFmtId="44" fontId="8" fillId="2" borderId="16" xfId="1" applyFont="1" applyFill="1" applyBorder="1"/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13" fillId="0" borderId="0" xfId="0" applyFont="1"/>
    <xf numFmtId="0" fontId="7" fillId="0" borderId="14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0" fillId="0" borderId="0" xfId="0" applyFill="1" applyBorder="1"/>
    <xf numFmtId="0" fontId="0" fillId="0" borderId="0" xfId="0" applyFill="1"/>
    <xf numFmtId="44" fontId="0" fillId="0" borderId="11" xfId="0" applyNumberFormat="1" applyBorder="1"/>
    <xf numFmtId="0" fontId="0" fillId="0" borderId="0" xfId="0" applyAlignment="1">
      <alignment wrapText="1"/>
    </xf>
    <xf numFmtId="0" fontId="15" fillId="0" borderId="0" xfId="0" applyFont="1"/>
    <xf numFmtId="165" fontId="0" fillId="3" borderId="11" xfId="2" applyNumberFormat="1" applyFont="1" applyFill="1" applyBorder="1" applyAlignment="1">
      <alignment horizontal="right" wrapText="1"/>
    </xf>
    <xf numFmtId="0" fontId="0" fillId="0" borderId="0" xfId="0" applyBorder="1" applyAlignment="1">
      <alignment horizontal="left"/>
    </xf>
    <xf numFmtId="0" fontId="8" fillId="2" borderId="4" xfId="0" applyFont="1" applyFill="1" applyBorder="1" applyAlignment="1"/>
    <xf numFmtId="0" fontId="7" fillId="7" borderId="18" xfId="0" applyFont="1" applyFill="1" applyBorder="1" applyAlignment="1">
      <alignment horizontal="center" wrapText="1"/>
    </xf>
    <xf numFmtId="44" fontId="7" fillId="7" borderId="10" xfId="1" applyFont="1" applyFill="1" applyBorder="1" applyAlignment="1">
      <alignment horizontal="center" wrapText="1"/>
    </xf>
    <xf numFmtId="0" fontId="16" fillId="2" borderId="11" xfId="0" applyFont="1" applyFill="1" applyBorder="1" applyAlignment="1"/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0" fontId="3" fillId="2" borderId="0" xfId="0" applyFont="1" applyFill="1"/>
    <xf numFmtId="0" fontId="10" fillId="0" borderId="0" xfId="0" applyFont="1" applyBorder="1" applyAlignment="1">
      <alignment vertical="top" wrapText="1"/>
    </xf>
    <xf numFmtId="0" fontId="16" fillId="9" borderId="20" xfId="0" applyFont="1" applyFill="1" applyBorder="1" applyAlignment="1">
      <alignment horizontal="center" wrapText="1"/>
    </xf>
    <xf numFmtId="44" fontId="18" fillId="9" borderId="20" xfId="0" applyNumberFormat="1" applyFont="1" applyFill="1" applyBorder="1" applyAlignment="1">
      <alignment horizontal="center" wrapText="1"/>
    </xf>
    <xf numFmtId="0" fontId="16" fillId="9" borderId="21" xfId="0" applyFont="1" applyFill="1" applyBorder="1" applyAlignment="1">
      <alignment horizontal="center" wrapText="1"/>
    </xf>
    <xf numFmtId="44" fontId="0" fillId="0" borderId="23" xfId="0" applyNumberFormat="1" applyBorder="1"/>
    <xf numFmtId="0" fontId="7" fillId="7" borderId="25" xfId="0" applyFont="1" applyFill="1" applyBorder="1" applyAlignment="1">
      <alignment horizontal="center" wrapText="1"/>
    </xf>
    <xf numFmtId="0" fontId="16" fillId="2" borderId="26" xfId="0" applyFont="1" applyFill="1" applyBorder="1" applyAlignment="1"/>
    <xf numFmtId="44" fontId="7" fillId="7" borderId="24" xfId="1" applyFont="1" applyFill="1" applyBorder="1" applyAlignment="1">
      <alignment horizontal="center" wrapText="1"/>
    </xf>
    <xf numFmtId="165" fontId="0" fillId="3" borderId="26" xfId="2" applyNumberFormat="1" applyFont="1" applyFill="1" applyBorder="1" applyAlignment="1">
      <alignment horizontal="right" wrapText="1"/>
    </xf>
    <xf numFmtId="44" fontId="0" fillId="0" borderId="26" xfId="0" applyNumberFormat="1" applyBorder="1"/>
    <xf numFmtId="44" fontId="0" fillId="0" borderId="27" xfId="0" applyNumberFormat="1" applyBorder="1"/>
    <xf numFmtId="0" fontId="3" fillId="2" borderId="0" xfId="0" applyFont="1" applyFill="1" applyAlignment="1">
      <alignment horizontal="left"/>
    </xf>
    <xf numFmtId="0" fontId="19" fillId="2" borderId="0" xfId="0" applyFont="1" applyFill="1"/>
    <xf numFmtId="0" fontId="20" fillId="2" borderId="0" xfId="0" applyFont="1" applyFill="1"/>
    <xf numFmtId="0" fontId="19" fillId="2" borderId="0" xfId="0" applyFont="1" applyFill="1" applyAlignment="1">
      <alignment horizontal="right"/>
    </xf>
    <xf numFmtId="44" fontId="9" fillId="2" borderId="28" xfId="0" applyNumberFormat="1" applyFont="1" applyFill="1" applyBorder="1" applyAlignment="1"/>
    <xf numFmtId="44" fontId="9" fillId="2" borderId="29" xfId="0" applyNumberFormat="1" applyFont="1" applyFill="1" applyBorder="1" applyAlignment="1"/>
    <xf numFmtId="44" fontId="9" fillId="2" borderId="30" xfId="0" applyNumberFormat="1" applyFont="1" applyFill="1" applyBorder="1" applyAlignment="1"/>
    <xf numFmtId="165" fontId="0" fillId="3" borderId="28" xfId="2" applyNumberFormat="1" applyFont="1" applyFill="1" applyBorder="1" applyAlignment="1">
      <alignment horizontal="right" wrapText="1"/>
    </xf>
    <xf numFmtId="0" fontId="22" fillId="2" borderId="0" xfId="0" applyFont="1" applyFill="1"/>
    <xf numFmtId="0" fontId="6" fillId="2" borderId="4" xfId="0" applyFont="1" applyFill="1" applyBorder="1" applyAlignment="1">
      <alignment horizontal="right"/>
    </xf>
    <xf numFmtId="0" fontId="0" fillId="2" borderId="0" xfId="0" applyFill="1" applyBorder="1"/>
    <xf numFmtId="0" fontId="2" fillId="2" borderId="0" xfId="0" applyFont="1" applyFill="1" applyBorder="1"/>
    <xf numFmtId="0" fontId="22" fillId="2" borderId="0" xfId="0" applyFont="1" applyFill="1" applyBorder="1"/>
    <xf numFmtId="0" fontId="6" fillId="2" borderId="0" xfId="0" applyFont="1" applyFill="1" applyBorder="1"/>
    <xf numFmtId="0" fontId="23" fillId="2" borderId="0" xfId="0" applyFont="1" applyFill="1" applyBorder="1"/>
    <xf numFmtId="0" fontId="24" fillId="2" borderId="0" xfId="0" applyFont="1" applyFill="1" applyBorder="1"/>
    <xf numFmtId="0" fontId="16" fillId="4" borderId="11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Border="1" applyAlignment="1">
      <alignment horizontal="right"/>
    </xf>
    <xf numFmtId="0" fontId="0" fillId="3" borderId="31" xfId="0" applyFill="1" applyBorder="1" applyAlignment="1">
      <alignment wrapText="1"/>
    </xf>
    <xf numFmtId="0" fontId="7" fillId="3" borderId="31" xfId="0" applyFont="1" applyFill="1" applyBorder="1" applyAlignment="1">
      <alignment wrapText="1"/>
    </xf>
    <xf numFmtId="0" fontId="7" fillId="0" borderId="31" xfId="0" applyFont="1" applyBorder="1" applyAlignment="1">
      <alignment wrapText="1"/>
    </xf>
    <xf numFmtId="0" fontId="12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7" fillId="8" borderId="31" xfId="0" applyFont="1" applyFill="1" applyBorder="1" applyAlignment="1">
      <alignment wrapText="1"/>
    </xf>
    <xf numFmtId="0" fontId="7" fillId="8" borderId="10" xfId="0" applyFont="1" applyFill="1" applyBorder="1" applyAlignment="1">
      <alignment wrapText="1"/>
    </xf>
    <xf numFmtId="0" fontId="26" fillId="8" borderId="18" xfId="0" applyFont="1" applyFill="1" applyBorder="1" applyAlignment="1">
      <alignment wrapText="1"/>
    </xf>
    <xf numFmtId="16" fontId="7" fillId="0" borderId="11" xfId="0" quotePrefix="1" applyNumberFormat="1" applyFont="1" applyBorder="1" applyAlignment="1">
      <alignment vertical="top" wrapText="1"/>
    </xf>
    <xf numFmtId="0" fontId="0" fillId="3" borderId="0" xfId="0" applyFill="1" applyBorder="1" applyAlignment="1" applyProtection="1">
      <alignment horizontal="left" vertical="top"/>
    </xf>
    <xf numFmtId="0" fontId="25" fillId="9" borderId="18" xfId="0" applyFont="1" applyFill="1" applyBorder="1" applyAlignment="1">
      <alignment horizontal="left" wrapText="1"/>
    </xf>
    <xf numFmtId="0" fontId="25" fillId="9" borderId="31" xfId="0" applyFont="1" applyFill="1" applyBorder="1" applyAlignment="1">
      <alignment horizontal="left" wrapText="1"/>
    </xf>
    <xf numFmtId="0" fontId="25" fillId="9" borderId="10" xfId="0" applyFont="1" applyFill="1" applyBorder="1" applyAlignment="1">
      <alignment horizontal="left" wrapText="1"/>
    </xf>
    <xf numFmtId="0" fontId="25" fillId="6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6" fillId="9" borderId="19" xfId="0" applyFont="1" applyFill="1" applyBorder="1" applyAlignment="1">
      <alignment horizontal="center" wrapText="1"/>
    </xf>
    <xf numFmtId="0" fontId="16" fillId="9" borderId="20" xfId="0" applyFont="1" applyFill="1" applyBorder="1" applyAlignment="1">
      <alignment horizontal="center" wrapText="1"/>
    </xf>
    <xf numFmtId="0" fontId="7" fillId="0" borderId="2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14" fillId="0" borderId="0" xfId="0" applyFont="1" applyAlignment="1"/>
  </cellXfs>
  <cellStyles count="3">
    <cellStyle name="Komma" xfId="2" builtinId="3"/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DE52-CC2C-4C10-BC41-7DB4E27216FA}">
  <sheetPr>
    <tabColor rgb="FFFFC000"/>
  </sheetPr>
  <dimension ref="A1:H39"/>
  <sheetViews>
    <sheetView showGridLines="0" workbookViewId="0">
      <selection activeCell="H11" sqref="H11"/>
    </sheetView>
  </sheetViews>
  <sheetFormatPr defaultRowHeight="15" x14ac:dyDescent="0.25"/>
  <cols>
    <col min="1" max="1" width="8.7109375" style="24"/>
    <col min="2" max="2" width="3.5703125" style="24" customWidth="1"/>
    <col min="3" max="3" width="42.5703125" customWidth="1"/>
    <col min="4" max="4" width="4.42578125" customWidth="1"/>
    <col min="5" max="5" width="40.85546875" customWidth="1"/>
    <col min="6" max="6" width="3.7109375" customWidth="1"/>
  </cols>
  <sheetData>
    <row r="1" spans="1:8" ht="28.5" x14ac:dyDescent="0.45">
      <c r="A1" s="1"/>
      <c r="B1" s="1"/>
      <c r="C1" s="1" t="s">
        <v>18</v>
      </c>
      <c r="D1" s="1"/>
      <c r="E1" s="1"/>
      <c r="F1" s="1"/>
      <c r="G1" s="1"/>
    </row>
    <row r="2" spans="1:8" ht="18.75" x14ac:dyDescent="0.3">
      <c r="A2" s="86"/>
      <c r="B2" s="86"/>
      <c r="C2" s="88" t="s">
        <v>0</v>
      </c>
      <c r="D2" s="87"/>
      <c r="E2" s="87"/>
      <c r="F2" s="86"/>
      <c r="G2" s="86"/>
    </row>
    <row r="3" spans="1:8" ht="15.75" thickBot="1" x14ac:dyDescent="0.3">
      <c r="A3" s="22"/>
      <c r="B3" s="22"/>
      <c r="C3" s="2"/>
      <c r="D3" s="3"/>
      <c r="E3" s="3"/>
      <c r="F3" s="4"/>
      <c r="G3" s="4"/>
    </row>
    <row r="4" spans="1:8" ht="15.75" x14ac:dyDescent="0.25">
      <c r="A4" s="22"/>
      <c r="B4" s="25"/>
      <c r="C4" s="30" t="s">
        <v>1</v>
      </c>
      <c r="D4" s="5"/>
      <c r="E4" s="5"/>
      <c r="F4" s="6"/>
      <c r="G4" s="3"/>
    </row>
    <row r="5" spans="1:8" x14ac:dyDescent="0.25">
      <c r="A5" s="22"/>
      <c r="B5" s="7"/>
      <c r="C5" s="31"/>
      <c r="D5" s="22"/>
      <c r="E5" s="22"/>
      <c r="F5" s="8"/>
      <c r="G5" s="3"/>
    </row>
    <row r="6" spans="1:8" x14ac:dyDescent="0.25">
      <c r="A6" s="22"/>
      <c r="B6" s="23"/>
      <c r="C6" s="35" t="s">
        <v>2</v>
      </c>
      <c r="D6" s="22"/>
      <c r="E6" s="20" t="s">
        <v>3</v>
      </c>
      <c r="F6" s="8"/>
      <c r="G6" s="4"/>
    </row>
    <row r="7" spans="1:8" x14ac:dyDescent="0.25">
      <c r="A7" s="22"/>
      <c r="B7" s="9"/>
      <c r="C7" s="15" t="s">
        <v>4</v>
      </c>
      <c r="D7" s="22"/>
      <c r="E7" s="21" t="s">
        <v>5</v>
      </c>
      <c r="F7" s="8"/>
      <c r="G7" s="4"/>
    </row>
    <row r="8" spans="1:8" x14ac:dyDescent="0.25">
      <c r="A8" s="22"/>
      <c r="B8" s="9"/>
      <c r="C8" s="15" t="s">
        <v>6</v>
      </c>
      <c r="D8" s="22"/>
      <c r="E8" s="21">
        <v>70528586</v>
      </c>
      <c r="F8" s="8"/>
      <c r="G8" s="4"/>
    </row>
    <row r="9" spans="1:8" x14ac:dyDescent="0.25">
      <c r="A9" s="22"/>
      <c r="B9" s="9"/>
      <c r="C9" s="15" t="s">
        <v>7</v>
      </c>
      <c r="D9" s="22"/>
      <c r="E9" s="21" t="s">
        <v>21</v>
      </c>
      <c r="F9" s="8"/>
      <c r="G9" s="4"/>
      <c r="H9" s="48"/>
    </row>
    <row r="10" spans="1:8" x14ac:dyDescent="0.25">
      <c r="A10" s="22"/>
      <c r="B10" s="9"/>
      <c r="C10" s="15" t="s">
        <v>8</v>
      </c>
      <c r="D10" s="22"/>
      <c r="E10" s="21" t="s">
        <v>22</v>
      </c>
      <c r="F10" s="8"/>
      <c r="G10" s="4"/>
    </row>
    <row r="11" spans="1:8" x14ac:dyDescent="0.25">
      <c r="A11" s="22"/>
      <c r="B11" s="9"/>
      <c r="C11" s="15" t="s">
        <v>9</v>
      </c>
      <c r="D11" s="22"/>
      <c r="E11" s="21" t="s">
        <v>23</v>
      </c>
      <c r="F11" s="8"/>
      <c r="G11" s="4"/>
    </row>
    <row r="12" spans="1:8" x14ac:dyDescent="0.25">
      <c r="A12" s="22"/>
      <c r="B12" s="9"/>
      <c r="C12" s="16" t="s">
        <v>8</v>
      </c>
      <c r="D12" s="22"/>
      <c r="E12" s="49" t="s">
        <v>24</v>
      </c>
      <c r="F12" s="8"/>
      <c r="G12" s="4"/>
    </row>
    <row r="13" spans="1:8" x14ac:dyDescent="0.25">
      <c r="A13" s="22"/>
      <c r="B13" s="7"/>
      <c r="C13" s="31"/>
      <c r="D13" s="22"/>
      <c r="E13" s="22"/>
      <c r="F13" s="8"/>
      <c r="G13" s="4"/>
    </row>
    <row r="14" spans="1:8" x14ac:dyDescent="0.25">
      <c r="A14" s="22"/>
      <c r="B14" s="23"/>
      <c r="C14" s="32" t="s">
        <v>10</v>
      </c>
      <c r="D14" s="22"/>
      <c r="E14" s="22"/>
      <c r="F14" s="8"/>
      <c r="G14" s="4"/>
    </row>
    <row r="15" spans="1:8" x14ac:dyDescent="0.25">
      <c r="A15" s="22"/>
      <c r="B15" s="9"/>
      <c r="C15" s="14" t="s">
        <v>11</v>
      </c>
      <c r="D15" s="22"/>
      <c r="E15" s="17"/>
      <c r="F15" s="8"/>
      <c r="G15" s="4"/>
    </row>
    <row r="16" spans="1:8" x14ac:dyDescent="0.25">
      <c r="A16" s="22"/>
      <c r="B16" s="9"/>
      <c r="C16" s="15" t="s">
        <v>4</v>
      </c>
      <c r="D16" s="22"/>
      <c r="E16" s="18"/>
      <c r="F16" s="8"/>
      <c r="G16" s="4"/>
    </row>
    <row r="17" spans="1:7" x14ac:dyDescent="0.25">
      <c r="A17" s="22"/>
      <c r="B17" s="9"/>
      <c r="C17" s="15" t="s">
        <v>6</v>
      </c>
      <c r="D17" s="22"/>
      <c r="E17" s="18"/>
      <c r="F17" s="8"/>
      <c r="G17" s="4"/>
    </row>
    <row r="18" spans="1:7" x14ac:dyDescent="0.25">
      <c r="A18" s="22"/>
      <c r="B18" s="9"/>
      <c r="C18" s="15" t="s">
        <v>7</v>
      </c>
      <c r="D18" s="22"/>
      <c r="E18" s="18"/>
      <c r="F18" s="8"/>
      <c r="G18" s="4"/>
    </row>
    <row r="19" spans="1:7" x14ac:dyDescent="0.25">
      <c r="A19" s="22"/>
      <c r="B19" s="9"/>
      <c r="C19" s="15" t="s">
        <v>8</v>
      </c>
      <c r="D19" s="22"/>
      <c r="E19" s="18"/>
      <c r="F19" s="8"/>
      <c r="G19" s="4"/>
    </row>
    <row r="20" spans="1:7" x14ac:dyDescent="0.25">
      <c r="A20" s="22"/>
      <c r="B20" s="9"/>
      <c r="C20" s="15" t="s">
        <v>9</v>
      </c>
      <c r="D20" s="22"/>
      <c r="E20" s="18"/>
      <c r="F20" s="8"/>
      <c r="G20" s="4"/>
    </row>
    <row r="21" spans="1:7" x14ac:dyDescent="0.25">
      <c r="A21" s="22"/>
      <c r="B21" s="9"/>
      <c r="C21" s="16" t="s">
        <v>8</v>
      </c>
      <c r="D21" s="22"/>
      <c r="E21" s="19"/>
      <c r="F21" s="8"/>
      <c r="G21" s="4"/>
    </row>
    <row r="22" spans="1:7" x14ac:dyDescent="0.25">
      <c r="A22" s="22"/>
      <c r="B22" s="9"/>
      <c r="C22" s="33"/>
      <c r="D22" s="22"/>
      <c r="E22" s="103"/>
      <c r="F22" s="8"/>
      <c r="G22" s="4"/>
    </row>
    <row r="23" spans="1:7" x14ac:dyDescent="0.25">
      <c r="A23" s="22"/>
      <c r="B23" s="9"/>
      <c r="C23" s="45" t="s">
        <v>12</v>
      </c>
      <c r="D23" s="22"/>
      <c r="E23" s="36"/>
      <c r="F23" s="8"/>
      <c r="G23" s="4"/>
    </row>
    <row r="24" spans="1:7" x14ac:dyDescent="0.25">
      <c r="A24" s="22"/>
      <c r="B24" s="9"/>
      <c r="C24" s="46" t="s">
        <v>13</v>
      </c>
      <c r="D24" s="22"/>
      <c r="E24" s="37"/>
      <c r="F24" s="8"/>
      <c r="G24" s="4"/>
    </row>
    <row r="25" spans="1:7" x14ac:dyDescent="0.25">
      <c r="A25" s="22"/>
      <c r="B25" s="9"/>
      <c r="C25" s="46" t="s">
        <v>14</v>
      </c>
      <c r="D25" s="22"/>
      <c r="E25" s="38"/>
      <c r="F25" s="8"/>
      <c r="G25" s="4"/>
    </row>
    <row r="26" spans="1:7" x14ac:dyDescent="0.25">
      <c r="A26" s="22"/>
      <c r="B26" s="9"/>
      <c r="C26" s="46" t="s">
        <v>15</v>
      </c>
      <c r="D26" s="22"/>
      <c r="E26" s="38"/>
      <c r="F26" s="8"/>
      <c r="G26" s="4"/>
    </row>
    <row r="27" spans="1:7" x14ac:dyDescent="0.25">
      <c r="A27" s="22"/>
      <c r="B27" s="9"/>
      <c r="C27" s="46" t="s">
        <v>16</v>
      </c>
      <c r="D27" s="22"/>
      <c r="E27" s="37"/>
      <c r="F27" s="8"/>
      <c r="G27" s="4"/>
    </row>
    <row r="28" spans="1:7" x14ac:dyDescent="0.25">
      <c r="A28" s="22"/>
      <c r="B28" s="9"/>
      <c r="C28" s="47" t="s">
        <v>17</v>
      </c>
      <c r="D28" s="22"/>
      <c r="E28" s="39"/>
      <c r="F28" s="10"/>
      <c r="G28" s="4"/>
    </row>
    <row r="29" spans="1:7" ht="15.75" thickBot="1" x14ac:dyDescent="0.3">
      <c r="A29" s="22"/>
      <c r="B29" s="11"/>
      <c r="C29" s="34"/>
      <c r="D29" s="12"/>
      <c r="E29" s="12"/>
      <c r="F29" s="13"/>
      <c r="G29" s="4"/>
    </row>
    <row r="30" spans="1:7" ht="15.75" thickBot="1" x14ac:dyDescent="0.3">
      <c r="C30" s="24"/>
    </row>
    <row r="31" spans="1:7" ht="18.75" x14ac:dyDescent="0.3">
      <c r="A31" s="51"/>
      <c r="B31" s="25"/>
      <c r="C31" s="58" t="s">
        <v>19</v>
      </c>
      <c r="D31" s="5"/>
      <c r="E31" s="85" t="s">
        <v>53</v>
      </c>
      <c r="F31" s="6"/>
      <c r="G31" s="52"/>
    </row>
    <row r="32" spans="1:7" x14ac:dyDescent="0.25">
      <c r="A32" s="51"/>
      <c r="B32" s="26">
        <v>1</v>
      </c>
      <c r="C32" s="57" t="str">
        <f>+Menaam!C3</f>
        <v>Menaam, Nij Statelân</v>
      </c>
      <c r="D32" s="29"/>
      <c r="E32" s="29">
        <f>+Menaam!I9</f>
        <v>0</v>
      </c>
      <c r="F32" s="27"/>
      <c r="G32" s="52"/>
    </row>
    <row r="33" spans="1:7" x14ac:dyDescent="0.25">
      <c r="A33" s="51"/>
      <c r="B33" s="26">
        <v>2</v>
      </c>
      <c r="C33" s="57" t="str">
        <f>+'De Valk'!C3</f>
        <v>Franeker, Motel De Valk</v>
      </c>
      <c r="D33" s="24"/>
      <c r="E33" s="29">
        <f>+'De Valk'!I9</f>
        <v>0</v>
      </c>
      <c r="F33" s="27"/>
      <c r="G33" s="52"/>
    </row>
    <row r="34" spans="1:7" x14ac:dyDescent="0.25">
      <c r="A34" s="51"/>
      <c r="B34" s="26">
        <v>3</v>
      </c>
      <c r="C34" s="57" t="str">
        <f>+Herbaijum!C3</f>
        <v>Herbaijum, Rijksweg</v>
      </c>
      <c r="D34" s="24"/>
      <c r="E34" s="29">
        <f>+Herbaijum!I9</f>
        <v>0</v>
      </c>
      <c r="F34" s="27"/>
      <c r="G34" s="52"/>
    </row>
    <row r="35" spans="1:7" x14ac:dyDescent="0.25">
      <c r="A35" s="51"/>
      <c r="B35" s="26">
        <v>4</v>
      </c>
      <c r="C35" s="57" t="str">
        <f>+Minnerstga!C3</f>
        <v>Minnertsga, Weltevree</v>
      </c>
      <c r="D35" s="24"/>
      <c r="E35" s="29">
        <f>+Minnerstga!I9</f>
        <v>0</v>
      </c>
      <c r="F35" s="27"/>
      <c r="G35" s="52"/>
    </row>
    <row r="36" spans="1:7" x14ac:dyDescent="0.25">
      <c r="A36" s="51"/>
      <c r="B36" s="26">
        <v>5</v>
      </c>
      <c r="C36" s="57" t="str">
        <f>+Sexbierum!C3</f>
        <v>Sexbierum, Nije Buorren</v>
      </c>
      <c r="D36" s="24"/>
      <c r="E36" s="29">
        <f>+Sexbierum!I9</f>
        <v>0</v>
      </c>
      <c r="F36" s="27"/>
      <c r="G36" s="52"/>
    </row>
    <row r="37" spans="1:7" x14ac:dyDescent="0.25">
      <c r="A37" s="51"/>
      <c r="B37" s="28">
        <v>6</v>
      </c>
      <c r="C37" s="57" t="str">
        <f>+'Nieuwe locatie'!C3</f>
        <v>nieuwe locatie</v>
      </c>
      <c r="D37" s="24"/>
      <c r="E37" s="29">
        <f>+'Nieuwe locatie'!I8</f>
        <v>0</v>
      </c>
      <c r="F37" s="27"/>
      <c r="G37" s="52"/>
    </row>
    <row r="38" spans="1:7" ht="19.5" thickBot="1" x14ac:dyDescent="0.35">
      <c r="A38" s="51"/>
      <c r="B38" s="40"/>
      <c r="C38" s="41"/>
      <c r="D38" s="42" t="s">
        <v>20</v>
      </c>
      <c r="E38" s="44">
        <f>SUM(E32:E37)</f>
        <v>0</v>
      </c>
      <c r="F38" s="43"/>
      <c r="G38" s="52"/>
    </row>
    <row r="39" spans="1:7" x14ac:dyDescent="0.25">
      <c r="A39" s="51"/>
      <c r="G39" s="52"/>
    </row>
  </sheetData>
  <sheetProtection algorithmName="SHA-512" hashValue="kFfZbB3+eAWl0oqgzmkvJIEHXembKfpvR8LVSQ+D+u4aKhALf0yqMVkHP4FHsfp9gmP3nNzt6cEjnPrtNWcAvg==" saltValue="DoduqRdHwXB5bUfA9JCA5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5A04F-3116-44BC-9D93-2A2056D54CA1}">
  <sheetPr>
    <tabColor rgb="FFFFC000"/>
  </sheetPr>
  <dimension ref="A1:F26"/>
  <sheetViews>
    <sheetView showGridLines="0" tabSelected="1" workbookViewId="0">
      <selection activeCell="E8" sqref="E8"/>
    </sheetView>
  </sheetViews>
  <sheetFormatPr defaultRowHeight="15" x14ac:dyDescent="0.25"/>
  <cols>
    <col min="2" max="2" width="3.42578125" customWidth="1"/>
    <col min="3" max="3" width="28.5703125" customWidth="1"/>
    <col min="4" max="4" width="28.28515625" customWidth="1"/>
    <col min="5" max="5" width="14.7109375" customWidth="1"/>
    <col min="6" max="6" width="10.140625" bestFit="1" customWidth="1"/>
  </cols>
  <sheetData>
    <row r="1" spans="1:6" ht="28.5" x14ac:dyDescent="0.45">
      <c r="A1" s="1"/>
      <c r="B1" s="1"/>
      <c r="C1" s="1" t="s">
        <v>56</v>
      </c>
      <c r="D1" s="1"/>
      <c r="E1" s="1"/>
      <c r="F1" s="1"/>
    </row>
    <row r="2" spans="1:6" x14ac:dyDescent="0.25">
      <c r="A2" s="86"/>
      <c r="B2" s="89"/>
      <c r="C2" s="89"/>
      <c r="D2" s="89"/>
      <c r="E2" s="86"/>
      <c r="F2" s="86"/>
    </row>
    <row r="3" spans="1:6" x14ac:dyDescent="0.25">
      <c r="A3" s="91" t="s">
        <v>0</v>
      </c>
      <c r="B3" s="89"/>
      <c r="C3" s="89"/>
      <c r="D3" s="89"/>
      <c r="E3" s="86"/>
      <c r="F3" s="86"/>
    </row>
    <row r="4" spans="1:6" ht="15.75" x14ac:dyDescent="0.25">
      <c r="A4" s="90"/>
      <c r="B4" s="89"/>
      <c r="C4" s="89"/>
      <c r="D4" s="89"/>
      <c r="E4" s="93" t="s">
        <v>49</v>
      </c>
      <c r="F4" s="86"/>
    </row>
    <row r="6" spans="1:6" ht="15.75" x14ac:dyDescent="0.25">
      <c r="B6" s="104" t="s">
        <v>67</v>
      </c>
      <c r="C6" s="105"/>
      <c r="D6" s="105"/>
      <c r="E6" s="106"/>
    </row>
    <row r="7" spans="1:6" s="50" customFormat="1" ht="30.6" customHeight="1" x14ac:dyDescent="0.25">
      <c r="B7" s="97"/>
      <c r="C7" s="97" t="s">
        <v>26</v>
      </c>
      <c r="D7" s="97" t="s">
        <v>27</v>
      </c>
      <c r="E7" s="97" t="s">
        <v>54</v>
      </c>
    </row>
    <row r="8" spans="1:6" ht="30" x14ac:dyDescent="0.25">
      <c r="B8" s="98">
        <v>1</v>
      </c>
      <c r="C8" s="98" t="s">
        <v>65</v>
      </c>
      <c r="D8" s="98" t="s">
        <v>62</v>
      </c>
      <c r="E8" s="92"/>
    </row>
    <row r="9" spans="1:6" ht="15.75" x14ac:dyDescent="0.25">
      <c r="B9" s="98">
        <v>2</v>
      </c>
      <c r="C9" s="98" t="s">
        <v>63</v>
      </c>
      <c r="D9" s="98" t="s">
        <v>55</v>
      </c>
      <c r="E9" s="92"/>
    </row>
    <row r="10" spans="1:6" ht="30" x14ac:dyDescent="0.25">
      <c r="B10" s="98">
        <v>3</v>
      </c>
      <c r="C10" s="98" t="s">
        <v>65</v>
      </c>
      <c r="D10" s="98" t="s">
        <v>77</v>
      </c>
      <c r="E10" s="92"/>
    </row>
    <row r="11" spans="1:6" ht="15.75" x14ac:dyDescent="0.25">
      <c r="B11" s="98">
        <v>4</v>
      </c>
      <c r="C11" s="98" t="s">
        <v>63</v>
      </c>
      <c r="D11" s="98" t="s">
        <v>77</v>
      </c>
      <c r="E11" s="92"/>
    </row>
    <row r="12" spans="1:6" ht="15.75" x14ac:dyDescent="0.25">
      <c r="B12" s="98">
        <v>5</v>
      </c>
      <c r="C12" s="98" t="s">
        <v>66</v>
      </c>
      <c r="D12" s="102" t="s">
        <v>64</v>
      </c>
      <c r="E12" s="92"/>
    </row>
    <row r="13" spans="1:6" x14ac:dyDescent="0.25">
      <c r="A13" s="24"/>
      <c r="B13" s="94"/>
      <c r="C13" s="94"/>
      <c r="D13" s="95"/>
      <c r="E13" s="96"/>
      <c r="F13" s="24"/>
    </row>
    <row r="14" spans="1:6" ht="15.75" x14ac:dyDescent="0.25">
      <c r="B14" s="104" t="s">
        <v>72</v>
      </c>
      <c r="C14" s="105"/>
      <c r="D14" s="105"/>
      <c r="E14" s="106"/>
    </row>
    <row r="15" spans="1:6" x14ac:dyDescent="0.25">
      <c r="B15" s="101"/>
      <c r="C15" s="101" t="s">
        <v>57</v>
      </c>
      <c r="D15" s="99"/>
      <c r="E15" s="100"/>
    </row>
    <row r="16" spans="1:6" ht="30" x14ac:dyDescent="0.25">
      <c r="B16" s="98">
        <v>4</v>
      </c>
      <c r="C16" s="98" t="s">
        <v>73</v>
      </c>
      <c r="D16" s="98" t="s">
        <v>62</v>
      </c>
      <c r="E16" s="92"/>
      <c r="F16" t="str">
        <f>+IF(E16&gt;(E8*1.1),"weet u het zeker?","")</f>
        <v/>
      </c>
    </row>
    <row r="17" spans="2:6" ht="15.6" customHeight="1" x14ac:dyDescent="0.25">
      <c r="B17" s="98">
        <v>5</v>
      </c>
      <c r="C17" s="98" t="s">
        <v>41</v>
      </c>
      <c r="D17" s="98" t="s">
        <v>55</v>
      </c>
      <c r="E17" s="92"/>
      <c r="F17" t="str">
        <f t="shared" ref="F17" si="0">+IF(E17&gt;(E9*1.1),"weet u het zeker?","")</f>
        <v/>
      </c>
    </row>
    <row r="18" spans="2:6" x14ac:dyDescent="0.25">
      <c r="B18" s="101"/>
      <c r="C18" s="101" t="s">
        <v>58</v>
      </c>
      <c r="D18" s="99"/>
      <c r="E18" s="100"/>
    </row>
    <row r="19" spans="2:6" ht="14.1" customHeight="1" x14ac:dyDescent="0.25">
      <c r="B19" s="98">
        <v>6</v>
      </c>
      <c r="C19" s="98" t="s">
        <v>73</v>
      </c>
      <c r="D19" s="98" t="s">
        <v>62</v>
      </c>
      <c r="E19" s="92"/>
      <c r="F19" t="str">
        <f>+IF(E19&gt;(E8*1.5),"weet u het zeker?","")</f>
        <v/>
      </c>
    </row>
    <row r="20" spans="2:6" ht="14.1" customHeight="1" x14ac:dyDescent="0.25">
      <c r="B20" s="98">
        <v>7</v>
      </c>
      <c r="C20" s="98" t="s">
        <v>71</v>
      </c>
      <c r="D20" s="98" t="s">
        <v>55</v>
      </c>
      <c r="E20" s="92"/>
      <c r="F20" t="str">
        <f>+IF(E20&gt;(E8*1.5),"weet u het zeker?","")</f>
        <v/>
      </c>
    </row>
    <row r="21" spans="2:6" ht="14.45" customHeight="1" x14ac:dyDescent="0.25">
      <c r="B21" s="98">
        <v>8</v>
      </c>
      <c r="C21" s="98" t="s">
        <v>59</v>
      </c>
      <c r="D21" s="98" t="s">
        <v>60</v>
      </c>
      <c r="E21" s="92"/>
      <c r="F21" t="str">
        <f>+IF(E21&gt;(E9*2),"weet u het zeker?","")</f>
        <v/>
      </c>
    </row>
    <row r="23" spans="2:6" ht="33" customHeight="1" x14ac:dyDescent="0.25">
      <c r="B23" s="107" t="s">
        <v>70</v>
      </c>
      <c r="C23" s="107"/>
      <c r="D23" s="107"/>
      <c r="E23" s="107"/>
    </row>
    <row r="24" spans="2:6" ht="33" customHeight="1" x14ac:dyDescent="0.25">
      <c r="B24" s="107" t="s">
        <v>69</v>
      </c>
      <c r="C24" s="107"/>
      <c r="D24" s="107"/>
      <c r="E24" s="107"/>
    </row>
    <row r="25" spans="2:6" ht="33" customHeight="1" x14ac:dyDescent="0.25">
      <c r="B25" s="107" t="s">
        <v>68</v>
      </c>
      <c r="C25" s="107"/>
      <c r="D25" s="107"/>
      <c r="E25" s="107"/>
    </row>
    <row r="26" spans="2:6" ht="14.45" customHeight="1" x14ac:dyDescent="0.25">
      <c r="B26" s="108" t="s">
        <v>61</v>
      </c>
      <c r="C26" s="108"/>
      <c r="D26" s="108"/>
      <c r="E26" s="108"/>
    </row>
  </sheetData>
  <sheetProtection algorithmName="SHA-512" hashValue="Vaps2Qnp5U1m4R+jKMYG2wNMV33nHFzOK3SeTbq+Z35HahFTqKmi2BsO2NqCj+adRCFmRG/KBnjHZLUdmBPyAQ==" saltValue="Gw4OKk0cRBRRcTbiCtIc+w==" spinCount="100000" sheet="1" objects="1" scenarios="1"/>
  <mergeCells count="6">
    <mergeCell ref="B6:E6"/>
    <mergeCell ref="B14:E14"/>
    <mergeCell ref="B23:E23"/>
    <mergeCell ref="B26:E26"/>
    <mergeCell ref="B24:E24"/>
    <mergeCell ref="B25:E25"/>
  </mergeCells>
  <conditionalFormatting sqref="E16">
    <cfRule type="cellIs" dxfId="4" priority="5" operator="greaterThan">
      <formula>($E$8*1.1)</formula>
    </cfRule>
  </conditionalFormatting>
  <conditionalFormatting sqref="E17">
    <cfRule type="cellIs" dxfId="3" priority="4" operator="greaterThan">
      <formula>+$E$9*1.1</formula>
    </cfRule>
  </conditionalFormatting>
  <conditionalFormatting sqref="E19">
    <cfRule type="cellIs" dxfId="2" priority="3" operator="greaterThan">
      <formula>+$E$8*1.5</formula>
    </cfRule>
  </conditionalFormatting>
  <conditionalFormatting sqref="E20">
    <cfRule type="cellIs" dxfId="1" priority="2" operator="greaterThan">
      <formula>+$E$8*1.5</formula>
    </cfRule>
  </conditionalFormatting>
  <conditionalFormatting sqref="E21">
    <cfRule type="cellIs" dxfId="0" priority="1" operator="greaterThan">
      <formula>+$E$8*2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B56A9-45DD-4BD8-B57A-1599BBE2E55C}">
  <sheetPr>
    <tabColor theme="9" tint="0.39997558519241921"/>
  </sheetPr>
  <dimension ref="A2:J15"/>
  <sheetViews>
    <sheetView showGridLines="0" workbookViewId="0">
      <selection activeCell="F22" sqref="F22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29</v>
      </c>
      <c r="C3" s="78" t="s">
        <v>35</v>
      </c>
      <c r="D3" s="78"/>
      <c r="E3" s="64"/>
      <c r="F3" s="64"/>
      <c r="G3" s="64"/>
      <c r="H3" s="64"/>
      <c r="I3" s="79" t="s">
        <v>49</v>
      </c>
      <c r="J3" s="64"/>
    </row>
    <row r="4" spans="1:10" ht="15.75" thickBot="1" x14ac:dyDescent="0.3"/>
    <row r="5" spans="1:10" ht="34.5" customHeight="1" x14ac:dyDescent="0.25">
      <c r="A5" s="62"/>
      <c r="B5" s="109" t="s">
        <v>45</v>
      </c>
      <c r="C5" s="110"/>
      <c r="D5" s="66" t="s">
        <v>44</v>
      </c>
      <c r="E5" s="67" t="s">
        <v>43</v>
      </c>
      <c r="F5" s="66" t="s">
        <v>40</v>
      </c>
      <c r="G5" s="66" t="s">
        <v>46</v>
      </c>
      <c r="H5" s="66" t="s">
        <v>47</v>
      </c>
      <c r="I5" s="68" t="s">
        <v>48</v>
      </c>
    </row>
    <row r="6" spans="1:10" ht="15.75" x14ac:dyDescent="0.25">
      <c r="B6" s="111" t="s">
        <v>75</v>
      </c>
      <c r="C6" s="112"/>
      <c r="D6" s="59">
        <v>10</v>
      </c>
      <c r="E6" s="61">
        <v>1</v>
      </c>
      <c r="F6" s="60">
        <f>+'Invulblad uurtarieven'!E10</f>
        <v>0</v>
      </c>
      <c r="G6" s="56">
        <f t="shared" ref="G6:G7" si="0">D6*E6</f>
        <v>10</v>
      </c>
      <c r="H6" s="53"/>
      <c r="I6" s="69">
        <f>+G6*F6*4*52</f>
        <v>0</v>
      </c>
    </row>
    <row r="7" spans="1:10" ht="16.5" thickBot="1" x14ac:dyDescent="0.3">
      <c r="B7" s="113" t="s">
        <v>78</v>
      </c>
      <c r="C7" s="114"/>
      <c r="D7" s="70">
        <v>10</v>
      </c>
      <c r="E7" s="71">
        <v>1</v>
      </c>
      <c r="F7" s="72">
        <f>+'Invulblad uurtarieven'!E11</f>
        <v>0</v>
      </c>
      <c r="G7" s="56">
        <f t="shared" si="0"/>
        <v>10</v>
      </c>
      <c r="H7" s="53"/>
      <c r="I7" s="69">
        <f>+G7*F7*3*52</f>
        <v>0</v>
      </c>
    </row>
    <row r="8" spans="1:10" ht="16.5" customHeight="1" thickBot="1" x14ac:dyDescent="0.3">
      <c r="B8" s="24"/>
      <c r="C8" s="65"/>
      <c r="D8" s="65"/>
      <c r="E8" s="65"/>
      <c r="F8" s="83" t="s">
        <v>50</v>
      </c>
      <c r="G8" s="73">
        <f>+G7</f>
        <v>10</v>
      </c>
      <c r="H8" s="74"/>
      <c r="I8" s="75">
        <f>+G8*F7</f>
        <v>0</v>
      </c>
    </row>
    <row r="9" spans="1:10" ht="16.5" thickBot="1" x14ac:dyDescent="0.3">
      <c r="B9" s="115" t="s">
        <v>76</v>
      </c>
      <c r="G9" s="80" t="s">
        <v>28</v>
      </c>
      <c r="H9" s="81">
        <f>+I9/12</f>
        <v>0</v>
      </c>
      <c r="I9" s="82">
        <f>SUM(I6:I8)</f>
        <v>0</v>
      </c>
    </row>
    <row r="10" spans="1:10" ht="44.25" x14ac:dyDescent="0.55000000000000004">
      <c r="C10" s="63"/>
      <c r="H10" s="55"/>
      <c r="I10" s="55"/>
    </row>
    <row r="11" spans="1:10" x14ac:dyDescent="0.25">
      <c r="B11" s="54"/>
      <c r="C11" s="63"/>
    </row>
    <row r="12" spans="1:10" x14ac:dyDescent="0.25">
      <c r="B12" s="54"/>
      <c r="C12" s="63"/>
    </row>
    <row r="13" spans="1:10" x14ac:dyDescent="0.25">
      <c r="B13" s="54"/>
    </row>
    <row r="15" spans="1:10" x14ac:dyDescent="0.25">
      <c r="B15" s="54"/>
    </row>
  </sheetData>
  <sheetProtection algorithmName="SHA-512" hashValue="VX2AAp3QTnKCVb1hq5b4f5ZJ6UDqymfp3m8xydmI0+5A+Z7EkfiRPZ4IrdBl2LymUy4pyaIuyDsEw7Vydt0WZQ==" saltValue="dV2nAVTgIgkS4kEecC2CNQ==" spinCount="100000" sheet="1" objects="1" scenarios="1"/>
  <mergeCells count="3">
    <mergeCell ref="B5:C5"/>
    <mergeCell ref="B6:C6"/>
    <mergeCell ref="B7:C7"/>
  </mergeCell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55C6-0BD8-4AEB-BDB2-C845FF896A16}">
  <sheetPr>
    <tabColor theme="9" tint="0.39997558519241921"/>
  </sheetPr>
  <dimension ref="A2:J15"/>
  <sheetViews>
    <sheetView showGridLines="0" workbookViewId="0">
      <selection activeCell="H8" sqref="H8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30</v>
      </c>
      <c r="C3" s="78" t="s">
        <v>36</v>
      </c>
      <c r="D3" s="78"/>
      <c r="E3" s="64"/>
      <c r="F3" s="64"/>
      <c r="G3" s="64"/>
      <c r="H3" s="64"/>
      <c r="I3" s="79" t="s">
        <v>49</v>
      </c>
      <c r="J3" s="64"/>
    </row>
    <row r="4" spans="1:10" ht="15.75" thickBot="1" x14ac:dyDescent="0.3"/>
    <row r="5" spans="1:10" ht="34.5" customHeight="1" x14ac:dyDescent="0.25">
      <c r="A5" s="62"/>
      <c r="B5" s="109" t="s">
        <v>45</v>
      </c>
      <c r="C5" s="110"/>
      <c r="D5" s="66" t="s">
        <v>44</v>
      </c>
      <c r="E5" s="67" t="s">
        <v>43</v>
      </c>
      <c r="F5" s="66" t="s">
        <v>40</v>
      </c>
      <c r="G5" s="66" t="s">
        <v>46</v>
      </c>
      <c r="H5" s="66" t="s">
        <v>47</v>
      </c>
      <c r="I5" s="68" t="s">
        <v>48</v>
      </c>
    </row>
    <row r="6" spans="1:10" ht="15.75" x14ac:dyDescent="0.25">
      <c r="B6" s="111" t="s">
        <v>42</v>
      </c>
      <c r="C6" s="112"/>
      <c r="D6" s="59">
        <v>10</v>
      </c>
      <c r="E6" s="61">
        <v>1</v>
      </c>
      <c r="F6" s="60">
        <f>+'Invulblad uurtarieven'!E8</f>
        <v>0</v>
      </c>
      <c r="G6" s="56">
        <f t="shared" ref="G6:G7" si="0">D6*E6</f>
        <v>10</v>
      </c>
      <c r="H6" s="53"/>
      <c r="I6" s="69">
        <f>+G6*F6*4*52</f>
        <v>0</v>
      </c>
    </row>
    <row r="7" spans="1:10" ht="16.5" thickBot="1" x14ac:dyDescent="0.3">
      <c r="B7" s="113" t="s">
        <v>41</v>
      </c>
      <c r="C7" s="114"/>
      <c r="D7" s="70">
        <v>10</v>
      </c>
      <c r="E7" s="71">
        <v>1</v>
      </c>
      <c r="F7" s="72">
        <f>+'Invulblad uurtarieven'!E9</f>
        <v>0</v>
      </c>
      <c r="G7" s="56">
        <f t="shared" si="0"/>
        <v>10</v>
      </c>
      <c r="H7" s="53"/>
      <c r="I7" s="69">
        <f>+G7*F7*3*52</f>
        <v>0</v>
      </c>
    </row>
    <row r="8" spans="1:10" ht="16.5" customHeight="1" thickBot="1" x14ac:dyDescent="0.3">
      <c r="B8" s="24"/>
      <c r="C8" s="65"/>
      <c r="D8" s="65"/>
      <c r="E8" s="65"/>
      <c r="F8" s="83" t="s">
        <v>50</v>
      </c>
      <c r="G8" s="73">
        <f>+G7</f>
        <v>10</v>
      </c>
      <c r="H8" s="74"/>
      <c r="I8" s="75">
        <f>+G8*F7</f>
        <v>0</v>
      </c>
    </row>
    <row r="9" spans="1:10" ht="16.5" thickBot="1" x14ac:dyDescent="0.3">
      <c r="G9" s="80" t="s">
        <v>28</v>
      </c>
      <c r="H9" s="81">
        <f>+I9/12</f>
        <v>0</v>
      </c>
      <c r="I9" s="82">
        <f>SUM(I6:I8)</f>
        <v>0</v>
      </c>
    </row>
    <row r="10" spans="1:10" ht="44.25" x14ac:dyDescent="0.55000000000000004">
      <c r="B10" s="54"/>
      <c r="C10" s="63"/>
      <c r="H10" s="55"/>
      <c r="I10" s="55"/>
    </row>
    <row r="11" spans="1:10" x14ac:dyDescent="0.25">
      <c r="B11" s="54"/>
      <c r="C11" s="63"/>
    </row>
    <row r="12" spans="1:10" x14ac:dyDescent="0.25">
      <c r="B12" s="54"/>
      <c r="C12" s="63"/>
    </row>
    <row r="13" spans="1:10" x14ac:dyDescent="0.25">
      <c r="B13" s="54"/>
    </row>
    <row r="15" spans="1:10" x14ac:dyDescent="0.25">
      <c r="B15" s="54"/>
    </row>
  </sheetData>
  <sheetProtection algorithmName="SHA-512" hashValue="amMQax+0x4PNVajzjeQHrlGVUAJxS0kUwM0V+87IUygwOO5f/czu4qC1cyxogMal/lLkMxuhWCuHfIFIwCRI6A==" saltValue="NAyc5PWW0xeInW6Tbj6J0g==" spinCount="100000" sheet="1" objects="1" scenarios="1"/>
  <mergeCells count="3">
    <mergeCell ref="B5:C5"/>
    <mergeCell ref="B6:C6"/>
    <mergeCell ref="B7:C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6B0A-7C63-49F1-BA7A-304829174652}">
  <sheetPr>
    <tabColor theme="9" tint="0.39997558519241921"/>
  </sheetPr>
  <dimension ref="A2:J15"/>
  <sheetViews>
    <sheetView showGridLines="0" workbookViewId="0">
      <selection activeCell="D11" sqref="D11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31</v>
      </c>
      <c r="C3" s="78" t="s">
        <v>74</v>
      </c>
      <c r="D3" s="78"/>
      <c r="E3" s="64"/>
      <c r="F3" s="64"/>
      <c r="G3" s="64"/>
      <c r="H3" s="64"/>
      <c r="I3" s="79" t="s">
        <v>49</v>
      </c>
      <c r="J3" s="64"/>
    </row>
    <row r="4" spans="1:10" ht="15.75" thickBot="1" x14ac:dyDescent="0.3"/>
    <row r="5" spans="1:10" ht="34.5" customHeight="1" x14ac:dyDescent="0.25">
      <c r="A5" s="62"/>
      <c r="B5" s="109" t="s">
        <v>45</v>
      </c>
      <c r="C5" s="110"/>
      <c r="D5" s="66" t="s">
        <v>44</v>
      </c>
      <c r="E5" s="67" t="s">
        <v>43</v>
      </c>
      <c r="F5" s="66" t="s">
        <v>40</v>
      </c>
      <c r="G5" s="66" t="s">
        <v>46</v>
      </c>
      <c r="H5" s="66" t="s">
        <v>47</v>
      </c>
      <c r="I5" s="68" t="s">
        <v>48</v>
      </c>
    </row>
    <row r="6" spans="1:10" ht="15.75" x14ac:dyDescent="0.25">
      <c r="B6" s="111" t="s">
        <v>42</v>
      </c>
      <c r="C6" s="112"/>
      <c r="D6" s="59">
        <v>10</v>
      </c>
      <c r="E6" s="61">
        <v>1</v>
      </c>
      <c r="F6" s="60">
        <f>+'Invulblad uurtarieven'!E8</f>
        <v>0</v>
      </c>
      <c r="G6" s="56">
        <f t="shared" ref="G6:G7" si="0">D6*E6</f>
        <v>10</v>
      </c>
      <c r="H6" s="53"/>
      <c r="I6" s="69">
        <f>+G6*F6*4*52</f>
        <v>0</v>
      </c>
    </row>
    <row r="7" spans="1:10" ht="16.5" thickBot="1" x14ac:dyDescent="0.3">
      <c r="B7" s="113" t="s">
        <v>41</v>
      </c>
      <c r="C7" s="114"/>
      <c r="D7" s="70">
        <v>10</v>
      </c>
      <c r="E7" s="71">
        <v>1</v>
      </c>
      <c r="F7" s="72">
        <f>+'Invulblad uurtarieven'!E9</f>
        <v>0</v>
      </c>
      <c r="G7" s="56">
        <f t="shared" si="0"/>
        <v>10</v>
      </c>
      <c r="H7" s="53"/>
      <c r="I7" s="69">
        <f>+G7*F7*3*52</f>
        <v>0</v>
      </c>
    </row>
    <row r="8" spans="1:10" ht="16.5" customHeight="1" thickBot="1" x14ac:dyDescent="0.3">
      <c r="B8" s="24"/>
      <c r="C8" s="65"/>
      <c r="D8" s="65"/>
      <c r="E8" s="65"/>
      <c r="F8" s="83" t="s">
        <v>50</v>
      </c>
      <c r="G8" s="73">
        <f>+G7</f>
        <v>10</v>
      </c>
      <c r="H8" s="74"/>
      <c r="I8" s="75">
        <f>+G8*F7</f>
        <v>0</v>
      </c>
    </row>
    <row r="9" spans="1:10" ht="16.5" thickBot="1" x14ac:dyDescent="0.3">
      <c r="G9" s="80" t="s">
        <v>28</v>
      </c>
      <c r="H9" s="81">
        <f>+I9/12</f>
        <v>0</v>
      </c>
      <c r="I9" s="82">
        <f>SUM(I6:I8)</f>
        <v>0</v>
      </c>
    </row>
    <row r="10" spans="1:10" ht="44.25" x14ac:dyDescent="0.55000000000000004">
      <c r="B10" s="54"/>
      <c r="C10" s="63"/>
      <c r="H10" s="55"/>
      <c r="I10" s="55"/>
    </row>
    <row r="11" spans="1:10" x14ac:dyDescent="0.25">
      <c r="B11" s="54"/>
      <c r="C11" s="63"/>
    </row>
    <row r="12" spans="1:10" x14ac:dyDescent="0.25">
      <c r="B12" s="54"/>
      <c r="C12" s="63"/>
    </row>
    <row r="13" spans="1:10" x14ac:dyDescent="0.25">
      <c r="B13" s="54"/>
    </row>
    <row r="15" spans="1:10" x14ac:dyDescent="0.25">
      <c r="B15" s="54"/>
    </row>
  </sheetData>
  <sheetProtection algorithmName="SHA-512" hashValue="owTuIBtuiYLBfP9oTI2/G0Fi8UiPSZaWQPXhrTmslnM+dvff4lyWhAWCfBVJa111FmIBNcUZ6jBz4GrA6/DyYQ==" saltValue="rjocx/n8Sz9Bls0C+V5BlQ==" spinCount="100000" sheet="1" objects="1" scenarios="1"/>
  <mergeCells count="3">
    <mergeCell ref="B5:C5"/>
    <mergeCell ref="B6:C6"/>
    <mergeCell ref="B7:C7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CCC5-D1CF-4091-B2A6-B585DC6655F2}">
  <sheetPr>
    <tabColor theme="9" tint="0.39997558519241921"/>
  </sheetPr>
  <dimension ref="A2:J15"/>
  <sheetViews>
    <sheetView showGridLines="0" workbookViewId="0">
      <selection activeCell="H8" sqref="H8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32</v>
      </c>
      <c r="C3" s="78" t="s">
        <v>37</v>
      </c>
      <c r="D3" s="78"/>
      <c r="E3" s="64"/>
      <c r="F3" s="64"/>
      <c r="G3" s="64"/>
      <c r="H3" s="64"/>
      <c r="I3" s="79" t="s">
        <v>49</v>
      </c>
      <c r="J3" s="64"/>
    </row>
    <row r="4" spans="1:10" ht="15.75" thickBot="1" x14ac:dyDescent="0.3"/>
    <row r="5" spans="1:10" ht="34.5" customHeight="1" x14ac:dyDescent="0.25">
      <c r="A5" s="62"/>
      <c r="B5" s="109" t="s">
        <v>45</v>
      </c>
      <c r="C5" s="110"/>
      <c r="D5" s="66" t="s">
        <v>44</v>
      </c>
      <c r="E5" s="67" t="s">
        <v>43</v>
      </c>
      <c r="F5" s="66" t="s">
        <v>40</v>
      </c>
      <c r="G5" s="66" t="s">
        <v>46</v>
      </c>
      <c r="H5" s="66" t="s">
        <v>47</v>
      </c>
      <c r="I5" s="68" t="s">
        <v>48</v>
      </c>
    </row>
    <row r="6" spans="1:10" ht="15.75" x14ac:dyDescent="0.25">
      <c r="B6" s="111" t="s">
        <v>42</v>
      </c>
      <c r="C6" s="112"/>
      <c r="D6" s="59">
        <v>10</v>
      </c>
      <c r="E6" s="61">
        <v>1</v>
      </c>
      <c r="F6" s="60">
        <f>+'Invulblad uurtarieven'!E8</f>
        <v>0</v>
      </c>
      <c r="G6" s="56">
        <f t="shared" ref="G6:G7" si="0">D6*E6</f>
        <v>10</v>
      </c>
      <c r="H6" s="53"/>
      <c r="I6" s="69">
        <f>+G6*F6*4*52</f>
        <v>0</v>
      </c>
    </row>
    <row r="7" spans="1:10" ht="16.5" thickBot="1" x14ac:dyDescent="0.3">
      <c r="B7" s="113" t="s">
        <v>41</v>
      </c>
      <c r="C7" s="114"/>
      <c r="D7" s="70">
        <v>10</v>
      </c>
      <c r="E7" s="71">
        <v>1</v>
      </c>
      <c r="F7" s="72">
        <f>+'Invulblad uurtarieven'!E9</f>
        <v>0</v>
      </c>
      <c r="G7" s="56">
        <f t="shared" si="0"/>
        <v>10</v>
      </c>
      <c r="H7" s="53"/>
      <c r="I7" s="69">
        <f>+G7*F7*3*52</f>
        <v>0</v>
      </c>
    </row>
    <row r="8" spans="1:10" ht="16.5" customHeight="1" thickBot="1" x14ac:dyDescent="0.3">
      <c r="B8" s="24"/>
      <c r="C8" s="65"/>
      <c r="D8" s="65"/>
      <c r="E8" s="65"/>
      <c r="F8" s="83" t="s">
        <v>50</v>
      </c>
      <c r="G8" s="73">
        <f>+G7</f>
        <v>10</v>
      </c>
      <c r="H8" s="74"/>
      <c r="I8" s="75">
        <f>+G8*F7</f>
        <v>0</v>
      </c>
    </row>
    <row r="9" spans="1:10" ht="16.5" thickBot="1" x14ac:dyDescent="0.3">
      <c r="G9" s="80" t="s">
        <v>28</v>
      </c>
      <c r="H9" s="81">
        <f>+I9/12</f>
        <v>0</v>
      </c>
      <c r="I9" s="82">
        <f>SUM(I6:I8)</f>
        <v>0</v>
      </c>
    </row>
    <row r="10" spans="1:10" ht="44.25" x14ac:dyDescent="0.55000000000000004">
      <c r="B10" s="54"/>
      <c r="C10" s="63"/>
      <c r="H10" s="55"/>
      <c r="I10" s="55"/>
    </row>
    <row r="11" spans="1:10" x14ac:dyDescent="0.25">
      <c r="B11" s="54"/>
      <c r="C11" s="63"/>
    </row>
    <row r="12" spans="1:10" x14ac:dyDescent="0.25">
      <c r="B12" s="54"/>
      <c r="C12" s="63"/>
    </row>
    <row r="13" spans="1:10" x14ac:dyDescent="0.25">
      <c r="B13" s="54"/>
    </row>
    <row r="15" spans="1:10" x14ac:dyDescent="0.25">
      <c r="B15" s="54"/>
    </row>
  </sheetData>
  <sheetProtection algorithmName="SHA-512" hashValue="E7pJ2ZeCJGqAqbgVN/Yyq+IMfyB/tVKKMr3s/ioh8jUcFISW2fWNPeDn6qwxHEfIpkdVueXOo+JKqQ1A5uVQNg==" saltValue="RKYlknORWhDJ6Lr5ro0KYw==" spinCount="100000" sheet="1" objects="1" scenarios="1"/>
  <mergeCells count="3">
    <mergeCell ref="B5:C5"/>
    <mergeCell ref="B6:C6"/>
    <mergeCell ref="B7:C7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3074-B934-4B42-BCC5-7EF2948E88E2}">
  <sheetPr>
    <tabColor theme="9" tint="0.39997558519241921"/>
  </sheetPr>
  <dimension ref="A2:J15"/>
  <sheetViews>
    <sheetView showGridLines="0" workbookViewId="0">
      <selection activeCell="H8" sqref="H8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33</v>
      </c>
      <c r="C3" s="78" t="s">
        <v>38</v>
      </c>
      <c r="D3" s="78"/>
      <c r="E3" s="64"/>
      <c r="F3" s="64"/>
      <c r="G3" s="64"/>
      <c r="H3" s="64"/>
      <c r="I3" s="79" t="s">
        <v>49</v>
      </c>
      <c r="J3" s="64"/>
    </row>
    <row r="4" spans="1:10" ht="15.75" thickBot="1" x14ac:dyDescent="0.3"/>
    <row r="5" spans="1:10" ht="34.5" customHeight="1" x14ac:dyDescent="0.25">
      <c r="A5" s="62"/>
      <c r="B5" s="109" t="s">
        <v>45</v>
      </c>
      <c r="C5" s="110"/>
      <c r="D5" s="66" t="s">
        <v>44</v>
      </c>
      <c r="E5" s="67" t="s">
        <v>43</v>
      </c>
      <c r="F5" s="66" t="s">
        <v>40</v>
      </c>
      <c r="G5" s="66" t="s">
        <v>46</v>
      </c>
      <c r="H5" s="66" t="s">
        <v>47</v>
      </c>
      <c r="I5" s="68" t="s">
        <v>48</v>
      </c>
    </row>
    <row r="6" spans="1:10" ht="15.75" x14ac:dyDescent="0.25">
      <c r="B6" s="111" t="s">
        <v>42</v>
      </c>
      <c r="C6" s="112"/>
      <c r="D6" s="59">
        <v>10</v>
      </c>
      <c r="E6" s="61">
        <v>1</v>
      </c>
      <c r="F6" s="60">
        <f>+'Invulblad uurtarieven'!E8</f>
        <v>0</v>
      </c>
      <c r="G6" s="56">
        <f t="shared" ref="G6:G7" si="0">D6*E6</f>
        <v>10</v>
      </c>
      <c r="H6" s="53"/>
      <c r="I6" s="69">
        <f>+G6*F6*4*52</f>
        <v>0</v>
      </c>
    </row>
    <row r="7" spans="1:10" ht="16.5" thickBot="1" x14ac:dyDescent="0.3">
      <c r="B7" s="113" t="s">
        <v>41</v>
      </c>
      <c r="C7" s="114"/>
      <c r="D7" s="70">
        <v>10</v>
      </c>
      <c r="E7" s="71">
        <v>1</v>
      </c>
      <c r="F7" s="72">
        <f>+'Invulblad uurtarieven'!E9</f>
        <v>0</v>
      </c>
      <c r="G7" s="56">
        <f t="shared" si="0"/>
        <v>10</v>
      </c>
      <c r="H7" s="53"/>
      <c r="I7" s="69">
        <f>+G7*F7*3*52</f>
        <v>0</v>
      </c>
    </row>
    <row r="8" spans="1:10" ht="16.5" customHeight="1" thickBot="1" x14ac:dyDescent="0.3">
      <c r="B8" s="24"/>
      <c r="C8" s="65"/>
      <c r="D8" s="65"/>
      <c r="E8" s="65"/>
      <c r="F8" s="83" t="s">
        <v>50</v>
      </c>
      <c r="G8" s="73">
        <f>+G7</f>
        <v>10</v>
      </c>
      <c r="H8" s="74"/>
      <c r="I8" s="75">
        <f>+G8*F7</f>
        <v>0</v>
      </c>
    </row>
    <row r="9" spans="1:10" ht="16.5" thickBot="1" x14ac:dyDescent="0.3">
      <c r="G9" s="80" t="s">
        <v>28</v>
      </c>
      <c r="H9" s="81">
        <f>+I9/12</f>
        <v>0</v>
      </c>
      <c r="I9" s="82">
        <f>SUM(I6:I8)</f>
        <v>0</v>
      </c>
    </row>
    <row r="10" spans="1:10" ht="44.25" x14ac:dyDescent="0.55000000000000004">
      <c r="B10" s="54"/>
      <c r="C10" s="63"/>
      <c r="H10" s="55"/>
      <c r="I10" s="55"/>
    </row>
    <row r="11" spans="1:10" x14ac:dyDescent="0.25">
      <c r="B11" s="54"/>
      <c r="C11" s="63"/>
    </row>
    <row r="12" spans="1:10" x14ac:dyDescent="0.25">
      <c r="B12" s="54"/>
      <c r="C12" s="63"/>
    </row>
    <row r="13" spans="1:10" x14ac:dyDescent="0.25">
      <c r="B13" s="54"/>
    </row>
    <row r="15" spans="1:10" x14ac:dyDescent="0.25">
      <c r="B15" s="54"/>
    </row>
  </sheetData>
  <sheetProtection algorithmName="SHA-512" hashValue="EFYJg2w9RY8wiTzRVQa2h932pathGYJ3LBup8B+W1wtXwZ2vEaR08dlIU8rbCFNAObabaI00zqiA18Nu7G8dIw==" saltValue="I8NJZwPEkPwfFgZBAAuQnQ==" spinCount="100000" sheet="1" objects="1" scenarios="1"/>
  <mergeCells count="3">
    <mergeCell ref="B5:C5"/>
    <mergeCell ref="B6:C6"/>
    <mergeCell ref="B7:C7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2D3A-29A5-40E7-AE4D-5A44CAF8ED52}">
  <sheetPr>
    <tabColor theme="9" tint="0.39997558519241921"/>
  </sheetPr>
  <dimension ref="A2:J8"/>
  <sheetViews>
    <sheetView showGridLines="0" workbookViewId="0">
      <selection activeCell="K18" sqref="K18"/>
    </sheetView>
  </sheetViews>
  <sheetFormatPr defaultColWidth="8.85546875" defaultRowHeight="15" x14ac:dyDescent="0.25"/>
  <cols>
    <col min="1" max="1" width="2.42578125" customWidth="1"/>
    <col min="2" max="2" width="11.42578125" customWidth="1"/>
    <col min="3" max="3" width="35.42578125" customWidth="1"/>
    <col min="4" max="4" width="14.42578125" customWidth="1"/>
    <col min="5" max="5" width="10.85546875" customWidth="1"/>
    <col min="6" max="6" width="13.5703125" customWidth="1"/>
    <col min="7" max="7" width="15.42578125" customWidth="1"/>
    <col min="8" max="9" width="14.42578125" bestFit="1" customWidth="1"/>
    <col min="10" max="10" width="5.85546875" customWidth="1"/>
  </cols>
  <sheetData>
    <row r="2" spans="1:10" ht="28.5" x14ac:dyDescent="0.45">
      <c r="A2" s="76"/>
      <c r="B2" s="64" t="s">
        <v>25</v>
      </c>
      <c r="C2" s="64"/>
      <c r="D2" s="64"/>
      <c r="E2" s="64"/>
      <c r="F2" s="64"/>
      <c r="G2" s="64"/>
      <c r="H2" s="64"/>
      <c r="I2" s="64"/>
      <c r="J2" s="64"/>
    </row>
    <row r="3" spans="1:10" ht="28.5" x14ac:dyDescent="0.45">
      <c r="A3" s="77"/>
      <c r="B3" s="78" t="s">
        <v>34</v>
      </c>
      <c r="C3" s="78" t="s">
        <v>39</v>
      </c>
      <c r="D3" s="78"/>
      <c r="E3" s="64"/>
      <c r="F3" s="64"/>
      <c r="G3" s="64"/>
      <c r="H3" s="64"/>
      <c r="I3" s="79" t="s">
        <v>49</v>
      </c>
      <c r="J3" s="64"/>
    </row>
    <row r="4" spans="1:10" ht="28.5" x14ac:dyDescent="0.45">
      <c r="A4" s="77"/>
      <c r="B4" s="84" t="s">
        <v>51</v>
      </c>
      <c r="C4" s="78"/>
      <c r="D4" s="78"/>
      <c r="E4" s="64"/>
      <c r="F4" s="64"/>
      <c r="G4" s="64"/>
      <c r="H4" s="64"/>
      <c r="I4" s="79"/>
      <c r="J4" s="64"/>
    </row>
    <row r="5" spans="1:10" ht="15.75" thickBot="1" x14ac:dyDescent="0.3"/>
    <row r="6" spans="1:10" ht="34.5" customHeight="1" x14ac:dyDescent="0.25">
      <c r="A6" s="62"/>
      <c r="B6" s="109" t="s">
        <v>45</v>
      </c>
      <c r="C6" s="110"/>
      <c r="D6" s="66" t="s">
        <v>44</v>
      </c>
      <c r="E6" s="67" t="s">
        <v>43</v>
      </c>
      <c r="F6" s="66" t="s">
        <v>40</v>
      </c>
      <c r="G6" s="66" t="s">
        <v>46</v>
      </c>
      <c r="H6" s="66" t="s">
        <v>47</v>
      </c>
      <c r="I6" s="68" t="s">
        <v>48</v>
      </c>
    </row>
    <row r="7" spans="1:10" ht="16.5" thickBot="1" x14ac:dyDescent="0.3">
      <c r="B7" s="113" t="s">
        <v>52</v>
      </c>
      <c r="C7" s="114"/>
      <c r="D7" s="70">
        <v>24</v>
      </c>
      <c r="E7" s="71">
        <v>1</v>
      </c>
      <c r="F7" s="72">
        <f>+'Invulblad uurtarieven'!E12</f>
        <v>0</v>
      </c>
      <c r="G7" s="56">
        <f t="shared" ref="G7" si="0">D7*E7</f>
        <v>24</v>
      </c>
      <c r="H7" s="53">
        <f>+I7/12</f>
        <v>0</v>
      </c>
      <c r="I7" s="69">
        <f>24*365*E7*F7</f>
        <v>0</v>
      </c>
    </row>
    <row r="8" spans="1:10" ht="16.5" customHeight="1" thickBot="1" x14ac:dyDescent="0.3">
      <c r="B8" s="24"/>
      <c r="C8" s="65"/>
      <c r="D8" s="65"/>
      <c r="E8" s="65"/>
      <c r="G8" s="80" t="s">
        <v>28</v>
      </c>
      <c r="H8" s="81">
        <f>+I8/12</f>
        <v>0</v>
      </c>
      <c r="I8" s="82">
        <f>SUM(I7)</f>
        <v>0</v>
      </c>
    </row>
  </sheetData>
  <sheetProtection algorithmName="SHA-512" hashValue="rqj6wGZVWbvhPpwKDsMs0NiT/EFcWNJnHBx+Pj88q2hRt2RaJZ7LSUuUsgqYtjPkPVKBE7r4GYqGDuSwWYzCBA==" saltValue="bD75vcFH+j6qQihuSbdnQA==" spinCount="100000" sheet="1" objects="1" scenarios="1"/>
  <mergeCells count="2">
    <mergeCell ref="B6:C6"/>
    <mergeCell ref="B7:C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Inschrijfstaat</vt:lpstr>
      <vt:lpstr>Invulblad uurtarieven</vt:lpstr>
      <vt:lpstr>Menaam</vt:lpstr>
      <vt:lpstr>De Valk</vt:lpstr>
      <vt:lpstr>Herbaijum</vt:lpstr>
      <vt:lpstr>Minnerstga</vt:lpstr>
      <vt:lpstr>Sexbierum</vt:lpstr>
      <vt:lpstr>Nieuwe locatie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 de, Henk</dc:creator>
  <cp:lastModifiedBy>Vries de, Henk</cp:lastModifiedBy>
  <dcterms:created xsi:type="dcterms:W3CDTF">2023-10-18T07:54:16Z</dcterms:created>
  <dcterms:modified xsi:type="dcterms:W3CDTF">2024-07-15T07:03:45Z</dcterms:modified>
</cp:coreProperties>
</file>