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pdrachtgevers\Maassluis\RROK Onderhoud asfatlverhardingen 2024-2025\Voor aanbesteding\NvI 1\"/>
    </mc:Choice>
  </mc:AlternateContent>
  <xr:revisionPtr revIDLastSave="0" documentId="14_{10267E2B-3EDF-4B74-A852-676E923C2676}" xr6:coauthVersionLast="47" xr6:coauthVersionMax="47" xr10:uidLastSave="{00000000-0000-0000-0000-000000000000}"/>
  <bookViews>
    <workbookView xWindow="768" yWindow="768" windowWidth="37632" windowHeight="17460" xr2:uid="{99EF16AA-98E9-4F38-A19C-39F4F89482AA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  <c r="D32" i="1"/>
  <c r="F28" i="1"/>
  <c r="F29" i="1"/>
  <c r="F30" i="1"/>
  <c r="F31" i="1"/>
  <c r="C58" i="1"/>
  <c r="D58" i="1" s="1"/>
  <c r="E58" i="1"/>
  <c r="C59" i="1"/>
  <c r="D59" i="1" s="1"/>
  <c r="E59" i="1"/>
  <c r="C60" i="1"/>
  <c r="D60" i="1" s="1"/>
  <c r="E60" i="1"/>
  <c r="C61" i="1"/>
  <c r="D61" i="1" s="1"/>
  <c r="E61" i="1"/>
  <c r="C62" i="1"/>
  <c r="D62" i="1" s="1"/>
  <c r="E62" i="1"/>
  <c r="C63" i="1"/>
  <c r="D63" i="1" s="1"/>
  <c r="E63" i="1"/>
  <c r="C64" i="1"/>
  <c r="D64" i="1" s="1"/>
  <c r="E64" i="1"/>
  <c r="C65" i="1"/>
  <c r="D65" i="1" s="1"/>
  <c r="E65" i="1"/>
  <c r="E66" i="1"/>
  <c r="E57" i="1"/>
  <c r="C57" i="1"/>
  <c r="D57" i="1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A10" i="1"/>
  <c r="A11" i="1" s="1"/>
  <c r="A12" i="1" s="1"/>
  <c r="A13" i="1" s="1"/>
  <c r="A14" i="1" s="1"/>
  <c r="F64" i="1" l="1"/>
  <c r="H64" i="1" s="1"/>
  <c r="F33" i="1"/>
  <c r="F63" i="1"/>
  <c r="H63" i="1" s="1"/>
  <c r="F59" i="1"/>
  <c r="H59" i="1" s="1"/>
  <c r="F57" i="1"/>
  <c r="H57" i="1" s="1"/>
  <c r="F61" i="1"/>
  <c r="H61" i="1" s="1"/>
  <c r="F60" i="1"/>
  <c r="H60" i="1" s="1"/>
  <c r="F62" i="1"/>
  <c r="H62" i="1" s="1"/>
  <c r="F58" i="1"/>
  <c r="H58" i="1" s="1"/>
  <c r="A15" i="1"/>
  <c r="A16" i="1" s="1"/>
  <c r="A18" i="1" s="1"/>
  <c r="A19" i="1" s="1"/>
  <c r="A20" i="1" s="1"/>
  <c r="A21" i="1" s="1"/>
  <c r="A22" i="1" s="1"/>
  <c r="A23" i="1" s="1"/>
  <c r="A25" i="1" s="1"/>
  <c r="A26" i="1" s="1"/>
  <c r="A27" i="1" s="1"/>
  <c r="A28" i="1" s="1"/>
  <c r="A29" i="1" s="1"/>
  <c r="A30" i="1" s="1"/>
  <c r="A31" i="1" s="1"/>
  <c r="F65" i="1"/>
  <c r="H65" i="1" s="1"/>
  <c r="G65" i="1"/>
  <c r="G63" i="1"/>
  <c r="G61" i="1"/>
  <c r="G59" i="1"/>
  <c r="G64" i="1"/>
  <c r="G62" i="1"/>
  <c r="G60" i="1"/>
  <c r="G58" i="1"/>
  <c r="G57" i="1"/>
  <c r="E33" i="1" l="1"/>
  <c r="A66" i="1" s="1"/>
  <c r="B66" i="1" s="1"/>
  <c r="C66" i="1" s="1"/>
  <c r="D66" i="1" s="1"/>
  <c r="G66" i="1" l="1"/>
  <c r="F66" i="1"/>
  <c r="H66" i="1" s="1"/>
  <c r="E35" i="1" s="1"/>
</calcChain>
</file>

<file path=xl/sharedStrings.xml><?xml version="1.0" encoding="utf-8"?>
<sst xmlns="http://schemas.openxmlformats.org/spreadsheetml/2006/main" count="55" uniqueCount="53">
  <si>
    <t>Maximaal te behalen korting op de evaluatiesom:</t>
  </si>
  <si>
    <t>Inschrijver:</t>
  </si>
  <si>
    <t>Naam gemandateerde functionaris:</t>
  </si>
  <si>
    <t xml:space="preserve">Paraaf gemandateerde functionaris: </t>
  </si>
  <si>
    <t>Datum ondertekening:</t>
  </si>
  <si>
    <t>GEMIDDELDE WEGING EMISSIEKLASSE:</t>
  </si>
  <si>
    <t>KWALITEITSWAARDE:</t>
  </si>
  <si>
    <t>R</t>
  </si>
  <si>
    <t>Mx</t>
  </si>
  <si>
    <t>My</t>
  </si>
  <si>
    <t>C1</t>
  </si>
  <si>
    <t>C2</t>
  </si>
  <si>
    <t>C3</t>
  </si>
  <si>
    <t>BESTEKS-POST- NUMMER</t>
  </si>
  <si>
    <t>OMSCHRIJVING  ASFALTMENGSEL</t>
  </si>
  <si>
    <t>MKI-BEDRAG CRADLE TOT GATE PER TON</t>
  </si>
  <si>
    <r>
      <rPr>
        <sz val="9"/>
        <rFont val="Arial"/>
        <family val="2"/>
      </rPr>
      <t>Leveren asfalt AC8surf DL-B</t>
    </r>
  </si>
  <si>
    <r>
      <rPr>
        <sz val="9"/>
        <rFont val="Arial"/>
        <family val="2"/>
      </rPr>
      <t>Leveren asfalt AC8surf DL-B, bruin/rood.</t>
    </r>
  </si>
  <si>
    <r>
      <rPr>
        <sz val="9"/>
        <rFont val="Arial"/>
        <family val="2"/>
      </rPr>
      <t>Leveren asfalt AC8surf DL-B, geel.</t>
    </r>
  </si>
  <si>
    <r>
      <rPr>
        <sz val="9"/>
        <rFont val="Arial"/>
        <family val="2"/>
      </rPr>
      <t>Leveren asfalt AC11surf DL-B</t>
    </r>
  </si>
  <si>
    <r>
      <rPr>
        <sz val="9"/>
        <rFont val="Arial"/>
        <family val="2"/>
      </rPr>
      <t>Leveren asfalt AC11surf DL-C</t>
    </r>
  </si>
  <si>
    <r>
      <rPr>
        <sz val="9"/>
        <rFont val="Arial"/>
        <family val="2"/>
      </rPr>
      <t>Leveren asfalt AC16surf DL-C</t>
    </r>
  </si>
  <si>
    <r>
      <rPr>
        <sz val="9"/>
        <rFont val="Arial"/>
        <family val="2"/>
      </rPr>
      <t>Leveren asfalt AC16 surf D2</t>
    </r>
  </si>
  <si>
    <t xml:space="preserve">FICTIEVE HOEVEELHEID IN RROK </t>
  </si>
  <si>
    <t>R=</t>
  </si>
  <si>
    <t>straal van de cirkel, afhankelijk van het verschil tussen de maximale en minimale waarde op de x-as</t>
  </si>
  <si>
    <t>x-coördinaat van het middelpunt van de cirkel, De x-as betreft de input die de y-waarde bepaalt</t>
  </si>
  <si>
    <t>y-coördinaat van het middelpunt van de cirkel, bepaalt verloop van de lijn</t>
  </si>
  <si>
    <t>KW max</t>
  </si>
  <si>
    <t>gele cel invullen</t>
  </si>
  <si>
    <t xml:space="preserve">Gem. </t>
  </si>
  <si>
    <t>y1</t>
  </si>
  <si>
    <t>y2</t>
  </si>
  <si>
    <t>KW</t>
  </si>
  <si>
    <t>score</t>
  </si>
  <si>
    <t>BIJLAGE G3  BEREKENING KWALITIETSWAARDE MKI</t>
  </si>
  <si>
    <t>Leveren asfalt AC16base OL-B</t>
  </si>
  <si>
    <t>Leveren asfalt AC16base OL-C</t>
  </si>
  <si>
    <t>Leveren asfalt AC22base OL-B</t>
  </si>
  <si>
    <t>Leveren asfalt AC22base OL-C</t>
  </si>
  <si>
    <t>Leveren asfalt AC11bind TL-B</t>
  </si>
  <si>
    <t>Leveren asfalt AC16bind TL-C</t>
  </si>
  <si>
    <t>Leveren asfalt SMA-NL-5</t>
  </si>
  <si>
    <t>Leveren asfalt SMA-NL-5; bruin/rood</t>
  </si>
  <si>
    <t xml:space="preserve">Leveren asfalt SMA-NL-8A. </t>
  </si>
  <si>
    <t xml:space="preserve">Leveren asfalt SMA-NL-11A. </t>
  </si>
  <si>
    <t>Leveren asfalt SMA-NL-8B</t>
  </si>
  <si>
    <t xml:space="preserve">Leveren asfalt SMA-NL-11B. </t>
  </si>
  <si>
    <t xml:space="preserve">Leveren asfalt SMA-NL-8G+. </t>
  </si>
  <si>
    <t>Leveren koud asfalt</t>
  </si>
  <si>
    <t>Leveren Sealpave 0/8</t>
  </si>
  <si>
    <t>Leveren Sealpave 0/11</t>
  </si>
  <si>
    <t>NvI 1 verwerkt Bijlage A10 Invulblad WE-2024-004 MKI cradle to gate.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</si>
</sst>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##0.00;###0.00"/>
    <numFmt numFmtId="165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2"/>
      <color theme="1"/>
      <name val="Vladimir Script"/>
      <family val="4"/>
    </font>
    <font>
      <sz val="10"/>
      <name val="Arial"/>
      <family val="2"/>
    </font>
    <font>
      <sz val="9"/>
      <name val="Arial"/>
    </font>
    <font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9" fontId="4" fillId="0" borderId="0" xfId="0" applyNumberFormat="1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9" fontId="6" fillId="0" borderId="0" xfId="0" applyNumberFormat="1" applyFont="1" applyAlignment="1">
      <alignment horizontal="center"/>
    </xf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top" wrapText="1"/>
    </xf>
    <xf numFmtId="164" fontId="0" fillId="0" borderId="0" xfId="0" applyNumberFormat="1"/>
    <xf numFmtId="44" fontId="0" fillId="2" borderId="1" xfId="1" applyFont="1" applyFill="1" applyBorder="1"/>
    <xf numFmtId="0" fontId="10" fillId="0" borderId="0" xfId="0" applyFont="1"/>
    <xf numFmtId="9" fontId="6" fillId="0" borderId="0" xfId="0" applyNumberFormat="1" applyFont="1"/>
    <xf numFmtId="1" fontId="6" fillId="0" borderId="0" xfId="2" applyNumberFormat="1" applyFont="1" applyFill="1" applyBorder="1" applyAlignment="1">
      <alignment horizontal="center"/>
    </xf>
    <xf numFmtId="44" fontId="6" fillId="0" borderId="0" xfId="0" applyNumberFormat="1" applyFont="1"/>
    <xf numFmtId="165" fontId="6" fillId="0" borderId="0" xfId="1" applyNumberFormat="1" applyFont="1" applyFill="1" applyBorder="1"/>
    <xf numFmtId="44" fontId="0" fillId="0" borderId="0" xfId="1" applyFont="1" applyAlignment="1"/>
    <xf numFmtId="0" fontId="0" fillId="0" borderId="0" xfId="0" applyAlignment="1">
      <alignment horizontal="right"/>
    </xf>
    <xf numFmtId="44" fontId="0" fillId="0" borderId="0" xfId="0" applyNumberFormat="1"/>
    <xf numFmtId="44" fontId="0" fillId="0" borderId="0" xfId="1" applyFont="1"/>
    <xf numFmtId="44" fontId="6" fillId="0" borderId="0" xfId="1" applyFont="1"/>
    <xf numFmtId="44" fontId="6" fillId="0" borderId="0" xfId="1" applyFont="1" applyAlignment="1">
      <alignment horizontal="center"/>
    </xf>
    <xf numFmtId="44" fontId="6" fillId="0" borderId="0" xfId="1" applyFont="1" applyFill="1" applyBorder="1" applyAlignment="1">
      <alignment horizontal="center"/>
    </xf>
    <xf numFmtId="44" fontId="2" fillId="4" borderId="8" xfId="1" applyFont="1" applyFill="1" applyBorder="1" applyAlignment="1">
      <alignment wrapText="1"/>
    </xf>
    <xf numFmtId="0" fontId="8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1" fillId="0" borderId="0" xfId="0" applyFont="1" applyAlignment="1">
      <alignment horizontal="center"/>
    </xf>
    <xf numFmtId="15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Verloop kwaliteitswaarde gemiddeld MKI-bedrag per ton asfalt.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Blad1!$A$57:$A$65</c:f>
            </c:multiLvlStrRef>
          </c:cat>
          <c:val>
            <c:numRef>
              <c:f>Blad1!$H$57:$H$65</c:f>
            </c:numRef>
          </c:val>
          <c:smooth val="0"/>
          <c:extLst>
            <c:ext xmlns:c16="http://schemas.microsoft.com/office/drawing/2014/chart" uri="{C3380CC4-5D6E-409C-BE32-E72D297353CC}">
              <c16:uniqueId val="{00000000-8F32-4D01-BA02-9D5B2C0BC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568176"/>
        <c:axId val="1811565296"/>
      </c:lineChart>
      <c:catAx>
        <c:axId val="1811568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Gewogen gemiddelde mki-bedrag per ton asfalt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[$€-413]\ * #,##0.00_ ;_ [$€-413]\ * \-#,##0.00_ ;_ [$€-413]\ * &quot;-&quot;??_ ;_ @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11565296"/>
        <c:crosses val="autoZero"/>
        <c:auto val="1"/>
        <c:lblAlgn val="ctr"/>
        <c:lblOffset val="100"/>
        <c:noMultiLvlLbl val="0"/>
      </c:catAx>
      <c:valAx>
        <c:axId val="18115652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Kwaliteitswaarde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1156817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792480</xdr:colOff>
      <xdr:row>72</xdr:row>
      <xdr:rowOff>45720</xdr:rowOff>
    </xdr:from>
    <xdr:to>
      <xdr:col>4</xdr:col>
      <xdr:colOff>739140</xdr:colOff>
      <xdr:row>104</xdr:row>
      <xdr:rowOff>68580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D40715B5-0AD9-4F13-5979-7B479C760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533400</xdr:colOff>
      <xdr:row>76</xdr:row>
      <xdr:rowOff>68580</xdr:rowOff>
    </xdr:from>
    <xdr:ext cx="184731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7680181A-610A-B7CA-1E34-36472734C7E3}"/>
            </a:ext>
          </a:extLst>
        </xdr:cNvPr>
        <xdr:cNvSpPr txBox="1"/>
      </xdr:nvSpPr>
      <xdr:spPr>
        <a:xfrm>
          <a:off x="11308080" y="149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97BD-D310-40F3-A1A3-FBB13F9E1D51}">
  <dimension ref="A1:H107"/>
  <sheetViews>
    <sheetView tabSelected="1" workbookViewId="0">
      <selection activeCell="O8" sqref="O8"/>
    </sheetView>
  </sheetViews>
  <sheetFormatPr defaultRowHeight="14.4" x14ac:dyDescent="0.3"/>
  <cols>
    <col min="1" max="1" width="11.6640625" customWidth="1"/>
    <col min="2" max="2" width="30.6640625" customWidth="1"/>
    <col min="3" max="3" width="18.77734375" customWidth="1"/>
    <col min="4" max="5" width="12.77734375" customWidth="1"/>
    <col min="6" max="6" width="12.5546875" style="22" hidden="1" customWidth="1"/>
    <col min="7" max="7" width="8.88671875" customWidth="1"/>
    <col min="8" max="8" width="14.33203125" customWidth="1"/>
  </cols>
  <sheetData>
    <row r="1" spans="1:6" ht="21" x14ac:dyDescent="0.4">
      <c r="A1" s="1" t="s">
        <v>52</v>
      </c>
    </row>
    <row r="3" spans="1:6" x14ac:dyDescent="0.3">
      <c r="A3" s="2"/>
      <c r="B3" s="3"/>
      <c r="C3" s="3"/>
      <c r="D3" s="4"/>
    </row>
    <row r="4" spans="1:6" x14ac:dyDescent="0.3">
      <c r="A4" t="s">
        <v>0</v>
      </c>
      <c r="D4" s="19">
        <v>300000</v>
      </c>
    </row>
    <row r="6" spans="1:6" ht="60" customHeight="1" x14ac:dyDescent="0.3">
      <c r="A6" s="29" t="s">
        <v>13</v>
      </c>
      <c r="B6" s="31" t="s">
        <v>14</v>
      </c>
      <c r="C6" s="32"/>
      <c r="D6" s="29" t="s">
        <v>23</v>
      </c>
      <c r="E6" s="29" t="s">
        <v>15</v>
      </c>
    </row>
    <row r="7" spans="1:6" ht="20.399999999999999" customHeight="1" x14ac:dyDescent="0.3">
      <c r="A7" s="30"/>
      <c r="B7" s="33"/>
      <c r="C7" s="34"/>
      <c r="D7" s="30"/>
      <c r="E7" s="30"/>
    </row>
    <row r="9" spans="1:6" ht="15" customHeight="1" x14ac:dyDescent="0.3">
      <c r="A9" s="10">
        <v>410010</v>
      </c>
      <c r="B9" s="27" t="s">
        <v>36</v>
      </c>
      <c r="C9" s="28"/>
      <c r="D9" s="11">
        <v>350</v>
      </c>
      <c r="E9" s="13"/>
      <c r="F9" s="22">
        <f>D9*E9</f>
        <v>0</v>
      </c>
    </row>
    <row r="10" spans="1:6" ht="15" customHeight="1" x14ac:dyDescent="0.3">
      <c r="A10" s="10">
        <f>A9+10</f>
        <v>410020</v>
      </c>
      <c r="B10" s="27" t="s">
        <v>37</v>
      </c>
      <c r="C10" s="28"/>
      <c r="D10" s="11">
        <v>350</v>
      </c>
      <c r="E10" s="13"/>
      <c r="F10" s="22">
        <f t="shared" ref="F10:F27" si="0">D10*E10</f>
        <v>0</v>
      </c>
    </row>
    <row r="11" spans="1:6" ht="15" customHeight="1" x14ac:dyDescent="0.3">
      <c r="A11" s="10">
        <f t="shared" ref="A11:A31" si="1">A10+10</f>
        <v>410030</v>
      </c>
      <c r="B11" s="27" t="s">
        <v>38</v>
      </c>
      <c r="C11" s="28"/>
      <c r="D11" s="11">
        <v>85</v>
      </c>
      <c r="E11" s="13"/>
      <c r="F11" s="22">
        <f t="shared" si="0"/>
        <v>0</v>
      </c>
    </row>
    <row r="12" spans="1:6" ht="15" customHeight="1" x14ac:dyDescent="0.3">
      <c r="A12" s="10">
        <f t="shared" si="1"/>
        <v>410040</v>
      </c>
      <c r="B12" s="27" t="s">
        <v>39</v>
      </c>
      <c r="C12" s="27"/>
      <c r="D12" s="11">
        <v>85</v>
      </c>
      <c r="E12" s="13"/>
      <c r="F12" s="22">
        <f t="shared" si="0"/>
        <v>0</v>
      </c>
    </row>
    <row r="13" spans="1:6" ht="15" customHeight="1" x14ac:dyDescent="0.3">
      <c r="A13" s="10">
        <f t="shared" si="1"/>
        <v>410050</v>
      </c>
      <c r="B13" s="27" t="s">
        <v>40</v>
      </c>
      <c r="C13" s="28"/>
      <c r="D13" s="11">
        <v>150</v>
      </c>
      <c r="E13" s="13"/>
      <c r="F13" s="22">
        <f t="shared" si="0"/>
        <v>0</v>
      </c>
    </row>
    <row r="14" spans="1:6" ht="15" customHeight="1" x14ac:dyDescent="0.3">
      <c r="A14" s="10">
        <f>A13+30</f>
        <v>410080</v>
      </c>
      <c r="B14" s="27" t="s">
        <v>41</v>
      </c>
      <c r="C14" s="28"/>
      <c r="D14" s="11">
        <v>38</v>
      </c>
      <c r="E14" s="13"/>
      <c r="F14" s="22">
        <f t="shared" si="0"/>
        <v>0</v>
      </c>
    </row>
    <row r="15" spans="1:6" ht="15" customHeight="1" x14ac:dyDescent="0.3">
      <c r="A15" s="10">
        <f t="shared" si="1"/>
        <v>410090</v>
      </c>
      <c r="B15" s="28" t="s">
        <v>16</v>
      </c>
      <c r="C15" s="28"/>
      <c r="D15" s="11">
        <v>210</v>
      </c>
      <c r="E15" s="13"/>
      <c r="F15" s="22">
        <f t="shared" si="0"/>
        <v>0</v>
      </c>
    </row>
    <row r="16" spans="1:6" ht="15" customHeight="1" x14ac:dyDescent="0.3">
      <c r="A16" s="10">
        <f t="shared" si="1"/>
        <v>410100</v>
      </c>
      <c r="B16" s="28" t="s">
        <v>17</v>
      </c>
      <c r="C16" s="28"/>
      <c r="D16" s="11">
        <v>13</v>
      </c>
      <c r="E16" s="13"/>
      <c r="F16" s="22">
        <f t="shared" si="0"/>
        <v>0</v>
      </c>
    </row>
    <row r="17" spans="1:6" ht="15" customHeight="1" x14ac:dyDescent="0.3">
      <c r="A17" s="10">
        <v>410120</v>
      </c>
      <c r="B17" s="28" t="s">
        <v>18</v>
      </c>
      <c r="C17" s="28"/>
      <c r="D17" s="11">
        <v>13</v>
      </c>
      <c r="E17" s="13"/>
      <c r="F17" s="22">
        <f t="shared" si="0"/>
        <v>0</v>
      </c>
    </row>
    <row r="18" spans="1:6" ht="15" customHeight="1" x14ac:dyDescent="0.3">
      <c r="A18" s="10">
        <f t="shared" si="1"/>
        <v>410130</v>
      </c>
      <c r="B18" s="28" t="s">
        <v>19</v>
      </c>
      <c r="C18" s="28"/>
      <c r="D18" s="11">
        <v>190</v>
      </c>
      <c r="E18" s="13"/>
      <c r="F18" s="22">
        <f t="shared" si="0"/>
        <v>0</v>
      </c>
    </row>
    <row r="19" spans="1:6" ht="15" customHeight="1" x14ac:dyDescent="0.3">
      <c r="A19" s="10">
        <f t="shared" si="1"/>
        <v>410140</v>
      </c>
      <c r="B19" s="28" t="s">
        <v>20</v>
      </c>
      <c r="C19" s="28"/>
      <c r="D19" s="11">
        <v>69</v>
      </c>
      <c r="E19" s="13"/>
      <c r="F19" s="22">
        <f t="shared" si="0"/>
        <v>0</v>
      </c>
    </row>
    <row r="20" spans="1:6" ht="15" customHeight="1" x14ac:dyDescent="0.3">
      <c r="A20" s="10">
        <f t="shared" si="1"/>
        <v>410150</v>
      </c>
      <c r="B20" s="28" t="s">
        <v>21</v>
      </c>
      <c r="C20" s="28"/>
      <c r="D20" s="11">
        <v>69</v>
      </c>
      <c r="E20" s="13"/>
      <c r="F20" s="22">
        <f t="shared" si="0"/>
        <v>0</v>
      </c>
    </row>
    <row r="21" spans="1:6" ht="15" customHeight="1" x14ac:dyDescent="0.3">
      <c r="A21" s="10">
        <f t="shared" si="1"/>
        <v>410160</v>
      </c>
      <c r="B21" s="28" t="s">
        <v>22</v>
      </c>
      <c r="C21" s="28"/>
      <c r="D21" s="11">
        <v>27</v>
      </c>
      <c r="E21" s="13"/>
      <c r="F21" s="22">
        <f t="shared" si="0"/>
        <v>0</v>
      </c>
    </row>
    <row r="22" spans="1:6" ht="15" customHeight="1" x14ac:dyDescent="0.3">
      <c r="A22" s="10">
        <f t="shared" si="1"/>
        <v>410170</v>
      </c>
      <c r="B22" s="27" t="s">
        <v>42</v>
      </c>
      <c r="C22" s="28"/>
      <c r="D22" s="11">
        <v>69</v>
      </c>
      <c r="E22" s="13"/>
      <c r="F22" s="22">
        <f t="shared" si="0"/>
        <v>0</v>
      </c>
    </row>
    <row r="23" spans="1:6" ht="15" customHeight="1" x14ac:dyDescent="0.3">
      <c r="A23" s="10">
        <f t="shared" si="1"/>
        <v>410180</v>
      </c>
      <c r="B23" s="27" t="s">
        <v>43</v>
      </c>
      <c r="C23" s="28"/>
      <c r="D23" s="11">
        <v>13</v>
      </c>
      <c r="E23" s="13"/>
      <c r="F23" s="22">
        <f t="shared" si="0"/>
        <v>0</v>
      </c>
    </row>
    <row r="24" spans="1:6" ht="15" customHeight="1" x14ac:dyDescent="0.3">
      <c r="A24" s="10">
        <v>410200</v>
      </c>
      <c r="B24" s="27" t="s">
        <v>44</v>
      </c>
      <c r="C24" s="28"/>
      <c r="D24" s="11">
        <v>160</v>
      </c>
      <c r="E24" s="13"/>
      <c r="F24" s="22">
        <f t="shared" si="0"/>
        <v>0</v>
      </c>
    </row>
    <row r="25" spans="1:6" ht="15" customHeight="1" x14ac:dyDescent="0.3">
      <c r="A25" s="10">
        <f t="shared" si="1"/>
        <v>410210</v>
      </c>
      <c r="B25" s="27" t="s">
        <v>45</v>
      </c>
      <c r="C25" s="28"/>
      <c r="D25" s="11">
        <v>150</v>
      </c>
      <c r="E25" s="13"/>
      <c r="F25" s="22">
        <f t="shared" si="0"/>
        <v>0</v>
      </c>
    </row>
    <row r="26" spans="1:6" ht="15" customHeight="1" x14ac:dyDescent="0.3">
      <c r="A26" s="10">
        <f t="shared" si="1"/>
        <v>410220</v>
      </c>
      <c r="B26" s="27" t="s">
        <v>46</v>
      </c>
      <c r="C26" s="28"/>
      <c r="D26" s="11">
        <v>69</v>
      </c>
      <c r="E26" s="13"/>
      <c r="F26" s="22">
        <f t="shared" si="0"/>
        <v>0</v>
      </c>
    </row>
    <row r="27" spans="1:6" ht="15" customHeight="1" x14ac:dyDescent="0.3">
      <c r="A27" s="10">
        <f t="shared" si="1"/>
        <v>410230</v>
      </c>
      <c r="B27" s="27" t="s">
        <v>47</v>
      </c>
      <c r="C27" s="28"/>
      <c r="D27" s="11">
        <v>69</v>
      </c>
      <c r="E27" s="13"/>
      <c r="F27" s="22">
        <f t="shared" si="0"/>
        <v>0</v>
      </c>
    </row>
    <row r="28" spans="1:6" ht="15" customHeight="1" x14ac:dyDescent="0.3">
      <c r="A28" s="10">
        <f t="shared" si="1"/>
        <v>410240</v>
      </c>
      <c r="B28" s="43" t="s">
        <v>48</v>
      </c>
      <c r="C28" s="44"/>
      <c r="D28" s="11">
        <v>69</v>
      </c>
      <c r="E28" s="13"/>
      <c r="F28" s="22">
        <f>D28*E28</f>
        <v>0</v>
      </c>
    </row>
    <row r="29" spans="1:6" ht="15" customHeight="1" x14ac:dyDescent="0.3">
      <c r="A29" s="10">
        <f>A28+20</f>
        <v>410260</v>
      </c>
      <c r="B29" s="41" t="s">
        <v>49</v>
      </c>
      <c r="C29" s="42"/>
      <c r="D29" s="11">
        <v>24</v>
      </c>
      <c r="E29" s="13"/>
      <c r="F29" s="22">
        <f>D29*E29</f>
        <v>0</v>
      </c>
    </row>
    <row r="30" spans="1:6" ht="15" customHeight="1" x14ac:dyDescent="0.3">
      <c r="A30" s="10">
        <f t="shared" si="1"/>
        <v>410270</v>
      </c>
      <c r="B30" s="41" t="s">
        <v>50</v>
      </c>
      <c r="C30" s="42"/>
      <c r="D30" s="11">
        <v>69</v>
      </c>
      <c r="E30" s="13"/>
      <c r="F30" s="22">
        <f>D30*E30</f>
        <v>0</v>
      </c>
    </row>
    <row r="31" spans="1:6" ht="15" customHeight="1" x14ac:dyDescent="0.3">
      <c r="A31" s="10">
        <f t="shared" si="1"/>
        <v>410280</v>
      </c>
      <c r="B31" s="41" t="s">
        <v>51</v>
      </c>
      <c r="C31" s="42"/>
      <c r="D31" s="11">
        <v>69</v>
      </c>
      <c r="E31" s="13"/>
      <c r="F31" s="22">
        <f>D31*E31</f>
        <v>0</v>
      </c>
    </row>
    <row r="32" spans="1:6" hidden="1" x14ac:dyDescent="0.3">
      <c r="A32" s="35"/>
      <c r="B32" s="35"/>
      <c r="C32" s="35"/>
      <c r="D32" s="12">
        <f>SUM(D9:D31)</f>
        <v>2410</v>
      </c>
    </row>
    <row r="33" spans="1:8" hidden="1" x14ac:dyDescent="0.3">
      <c r="B33" s="35" t="s">
        <v>5</v>
      </c>
      <c r="C33" s="35"/>
      <c r="D33" s="35"/>
      <c r="E33" s="21">
        <f>F33/D32</f>
        <v>0</v>
      </c>
      <c r="F33" s="22">
        <f>SUM(F9:F31)</f>
        <v>0</v>
      </c>
    </row>
    <row r="34" spans="1:8" ht="15" thickBot="1" x14ac:dyDescent="0.35">
      <c r="B34" s="20"/>
      <c r="C34" s="20"/>
      <c r="D34" s="20"/>
      <c r="E34" s="21"/>
    </row>
    <row r="35" spans="1:8" ht="30" customHeight="1" thickBot="1" x14ac:dyDescent="0.35">
      <c r="B35" s="9" t="s">
        <v>6</v>
      </c>
      <c r="C35" s="38"/>
      <c r="D35" s="38"/>
      <c r="E35" s="26" t="str">
        <f>IF(COUNTA(E9:E31)&lt;&gt;23,"Alle gele cellen invullen",IF(SUM(E9:E31)&gt;23*12,0,H66))</f>
        <v>Alle gele cellen invullen</v>
      </c>
    </row>
    <row r="36" spans="1:8" x14ac:dyDescent="0.3">
      <c r="D36" s="12"/>
    </row>
    <row r="38" spans="1:8" x14ac:dyDescent="0.3">
      <c r="B38" t="s">
        <v>1</v>
      </c>
      <c r="C38" s="39"/>
      <c r="D38" s="39"/>
      <c r="E38" s="39"/>
    </row>
    <row r="39" spans="1:8" x14ac:dyDescent="0.3">
      <c r="B39" t="s">
        <v>2</v>
      </c>
      <c r="C39" s="39"/>
      <c r="D39" s="39"/>
      <c r="E39" s="39"/>
    </row>
    <row r="40" spans="1:8" ht="30" x14ac:dyDescent="0.3">
      <c r="B40" s="5" t="s">
        <v>3</v>
      </c>
      <c r="C40" s="40"/>
      <c r="D40" s="40"/>
      <c r="E40" s="40"/>
    </row>
    <row r="41" spans="1:8" x14ac:dyDescent="0.3">
      <c r="B41" t="s">
        <v>4</v>
      </c>
      <c r="C41" s="37"/>
      <c r="D41" s="37"/>
      <c r="E41" s="37"/>
    </row>
    <row r="43" spans="1:8" hidden="1" x14ac:dyDescent="0.3"/>
    <row r="44" spans="1:8" hidden="1" x14ac:dyDescent="0.3"/>
    <row r="45" spans="1:8" hidden="1" x14ac:dyDescent="0.3">
      <c r="A45" s="14" t="s">
        <v>35</v>
      </c>
      <c r="B45" s="7"/>
      <c r="C45" s="7"/>
      <c r="D45" s="7"/>
      <c r="E45" s="7"/>
      <c r="F45" s="23"/>
      <c r="G45" s="7"/>
      <c r="H45" s="7"/>
    </row>
    <row r="46" spans="1:8" hidden="1" x14ac:dyDescent="0.3">
      <c r="A46" s="7"/>
      <c r="B46" s="7"/>
      <c r="C46" s="7"/>
      <c r="D46" s="7"/>
      <c r="E46" s="7"/>
      <c r="F46" s="23"/>
      <c r="G46" s="7"/>
      <c r="H46" s="7"/>
    </row>
    <row r="47" spans="1:8" hidden="1" x14ac:dyDescent="0.3">
      <c r="A47" s="7" t="s">
        <v>24</v>
      </c>
      <c r="B47" s="7" t="s">
        <v>25</v>
      </c>
      <c r="C47" s="7"/>
      <c r="D47" s="7"/>
      <c r="E47" s="7"/>
      <c r="F47" s="23"/>
      <c r="G47" s="7"/>
      <c r="H47" s="7"/>
    </row>
    <row r="48" spans="1:8" hidden="1" x14ac:dyDescent="0.3">
      <c r="A48" s="7" t="s">
        <v>8</v>
      </c>
      <c r="B48" s="7" t="s">
        <v>26</v>
      </c>
      <c r="C48" s="7"/>
      <c r="D48" s="7"/>
      <c r="E48" s="7"/>
      <c r="F48" s="23"/>
      <c r="G48" s="7"/>
      <c r="H48" s="7"/>
    </row>
    <row r="49" spans="1:8" hidden="1" x14ac:dyDescent="0.3">
      <c r="A49" s="7" t="s">
        <v>9</v>
      </c>
      <c r="B49" s="7" t="s">
        <v>27</v>
      </c>
      <c r="C49" s="7"/>
      <c r="D49" s="7"/>
      <c r="E49" s="7"/>
      <c r="F49" s="23"/>
      <c r="G49" s="7"/>
      <c r="H49" s="7"/>
    </row>
    <row r="50" spans="1:8" hidden="1" x14ac:dyDescent="0.3">
      <c r="A50" s="7"/>
      <c r="B50" s="7"/>
      <c r="C50" s="7"/>
      <c r="D50" s="7"/>
      <c r="E50" s="7"/>
      <c r="F50" s="23"/>
      <c r="G50" s="7"/>
      <c r="H50" s="7"/>
    </row>
    <row r="51" spans="1:8" hidden="1" x14ac:dyDescent="0.3">
      <c r="A51" s="7"/>
      <c r="B51" s="7"/>
      <c r="C51" s="7"/>
      <c r="D51" s="15"/>
      <c r="E51" s="7"/>
      <c r="F51" s="23"/>
      <c r="G51" s="7"/>
      <c r="H51" s="7"/>
    </row>
    <row r="52" spans="1:8" hidden="1" x14ac:dyDescent="0.3">
      <c r="A52" s="7"/>
      <c r="B52" s="7"/>
      <c r="C52" s="6" t="s">
        <v>7</v>
      </c>
      <c r="D52" s="8" t="s">
        <v>8</v>
      </c>
      <c r="E52" s="6" t="s">
        <v>9</v>
      </c>
      <c r="F52" s="24" t="s">
        <v>28</v>
      </c>
      <c r="G52" s="6"/>
      <c r="H52" s="7"/>
    </row>
    <row r="53" spans="1:8" ht="15.6" hidden="1" x14ac:dyDescent="0.3">
      <c r="A53" s="7"/>
      <c r="B53" s="7"/>
      <c r="C53" s="6">
        <v>8</v>
      </c>
      <c r="D53" s="16">
        <v>8</v>
      </c>
      <c r="E53" s="6">
        <v>8</v>
      </c>
      <c r="F53" s="25">
        <f>D4</f>
        <v>300000</v>
      </c>
      <c r="G53" s="36" t="s">
        <v>29</v>
      </c>
      <c r="H53" s="36"/>
    </row>
    <row r="54" spans="1:8" hidden="1" x14ac:dyDescent="0.3">
      <c r="A54" s="7"/>
      <c r="B54" s="7"/>
      <c r="C54" s="7"/>
      <c r="D54" s="7"/>
      <c r="E54" s="7"/>
      <c r="F54" s="24"/>
      <c r="G54" s="7"/>
      <c r="H54" s="7"/>
    </row>
    <row r="55" spans="1:8" hidden="1" x14ac:dyDescent="0.3">
      <c r="A55" s="7"/>
      <c r="B55" s="6" t="s">
        <v>30</v>
      </c>
      <c r="C55" s="6" t="s">
        <v>10</v>
      </c>
      <c r="D55" s="8" t="s">
        <v>11</v>
      </c>
      <c r="E55" s="7" t="s">
        <v>12</v>
      </c>
      <c r="F55" s="24" t="s">
        <v>31</v>
      </c>
      <c r="G55" s="6" t="s">
        <v>32</v>
      </c>
      <c r="H55" s="6" t="s">
        <v>33</v>
      </c>
    </row>
    <row r="56" spans="1:8" hidden="1" x14ac:dyDescent="0.3">
      <c r="A56" s="7"/>
      <c r="B56" s="6" t="s">
        <v>34</v>
      </c>
      <c r="C56" s="7"/>
      <c r="D56" s="7"/>
      <c r="E56" s="7"/>
      <c r="F56" s="23"/>
      <c r="G56" s="7"/>
      <c r="H56" s="17"/>
    </row>
    <row r="57" spans="1:8" hidden="1" x14ac:dyDescent="0.3">
      <c r="A57" s="18">
        <v>4</v>
      </c>
      <c r="B57" s="6">
        <v>0</v>
      </c>
      <c r="C57" s="7">
        <f>B57^2-2*B57*C$53+C$53^2</f>
        <v>64</v>
      </c>
      <c r="D57" s="7">
        <f>C57+E$68^2-C$68^2</f>
        <v>64</v>
      </c>
      <c r="E57" s="7">
        <f>-2*E$53</f>
        <v>-16</v>
      </c>
      <c r="F57" s="23">
        <f>-(E57+SQRT(E57^2-4*1*D57))/2</f>
        <v>8</v>
      </c>
      <c r="G57" s="7">
        <f t="shared" ref="G57:G66" si="2">-($E57-SQRT($E57^2-4*1*$D57))/2</f>
        <v>8</v>
      </c>
      <c r="H57" s="17">
        <f>F$53*F57/E$53</f>
        <v>300000</v>
      </c>
    </row>
    <row r="58" spans="1:8" hidden="1" x14ac:dyDescent="0.3">
      <c r="A58" s="18">
        <v>5</v>
      </c>
      <c r="B58" s="6">
        <v>1</v>
      </c>
      <c r="C58" s="7">
        <f t="shared" ref="C58:C66" si="3">B58^2-2*B58*C$53+C$53^2</f>
        <v>49</v>
      </c>
      <c r="D58" s="7">
        <f t="shared" ref="D58:D66" si="4">C58+E$68^2-C$68^2</f>
        <v>49</v>
      </c>
      <c r="E58" s="7">
        <f t="shared" ref="E58:E66" si="5">-2*E$53</f>
        <v>-16</v>
      </c>
      <c r="F58" s="23">
        <f t="shared" ref="F58:F66" si="6">-(E58+SQRT(E58^2-4*1*D58))/2</f>
        <v>4.127016653792583</v>
      </c>
      <c r="G58" s="7">
        <f t="shared" si="2"/>
        <v>11.872983346207416</v>
      </c>
      <c r="H58" s="17">
        <f t="shared" ref="H58:H66" si="7">F$53*F58/E$53</f>
        <v>154763.12451722185</v>
      </c>
    </row>
    <row r="59" spans="1:8" hidden="1" x14ac:dyDescent="0.3">
      <c r="A59" s="18">
        <v>6</v>
      </c>
      <c r="B59" s="6">
        <v>2</v>
      </c>
      <c r="C59" s="7">
        <f t="shared" si="3"/>
        <v>36</v>
      </c>
      <c r="D59" s="7">
        <f t="shared" si="4"/>
        <v>36</v>
      </c>
      <c r="E59" s="7">
        <f t="shared" si="5"/>
        <v>-16</v>
      </c>
      <c r="F59" s="23">
        <f t="shared" si="6"/>
        <v>2.7084973778708186</v>
      </c>
      <c r="G59" s="7">
        <f t="shared" si="2"/>
        <v>13.291502622129181</v>
      </c>
      <c r="H59" s="17">
        <f t="shared" si="7"/>
        <v>101568.6516701557</v>
      </c>
    </row>
    <row r="60" spans="1:8" hidden="1" x14ac:dyDescent="0.3">
      <c r="A60" s="18">
        <v>7</v>
      </c>
      <c r="B60" s="6">
        <v>3</v>
      </c>
      <c r="C60" s="7">
        <f t="shared" si="3"/>
        <v>25</v>
      </c>
      <c r="D60" s="7">
        <f t="shared" si="4"/>
        <v>25</v>
      </c>
      <c r="E60" s="7">
        <f t="shared" si="5"/>
        <v>-16</v>
      </c>
      <c r="F60" s="23">
        <f t="shared" si="6"/>
        <v>1.7550020016016017</v>
      </c>
      <c r="G60" s="7">
        <f t="shared" si="2"/>
        <v>14.244997998398398</v>
      </c>
      <c r="H60" s="17">
        <f t="shared" si="7"/>
        <v>65812.575060060059</v>
      </c>
    </row>
    <row r="61" spans="1:8" hidden="1" x14ac:dyDescent="0.3">
      <c r="A61" s="18">
        <v>8</v>
      </c>
      <c r="B61" s="6">
        <v>4</v>
      </c>
      <c r="C61" s="7">
        <f t="shared" si="3"/>
        <v>16</v>
      </c>
      <c r="D61" s="7">
        <f t="shared" si="4"/>
        <v>16</v>
      </c>
      <c r="E61" s="7">
        <f t="shared" si="5"/>
        <v>-16</v>
      </c>
      <c r="F61" s="23">
        <f t="shared" si="6"/>
        <v>1.0717967697244912</v>
      </c>
      <c r="G61" s="7">
        <f t="shared" si="2"/>
        <v>14.928203230275509</v>
      </c>
      <c r="H61" s="17">
        <f t="shared" si="7"/>
        <v>40192.378864668419</v>
      </c>
    </row>
    <row r="62" spans="1:8" hidden="1" x14ac:dyDescent="0.3">
      <c r="A62" s="18">
        <v>9</v>
      </c>
      <c r="B62" s="6">
        <v>5</v>
      </c>
      <c r="C62" s="7">
        <f t="shared" si="3"/>
        <v>9</v>
      </c>
      <c r="D62" s="7">
        <f t="shared" si="4"/>
        <v>9</v>
      </c>
      <c r="E62" s="7">
        <f t="shared" si="5"/>
        <v>-16</v>
      </c>
      <c r="F62" s="23">
        <f t="shared" si="6"/>
        <v>0.58380151290433702</v>
      </c>
      <c r="G62" s="7">
        <f t="shared" si="2"/>
        <v>15.416198487095663</v>
      </c>
      <c r="H62" s="17">
        <f t="shared" si="7"/>
        <v>21892.556733912639</v>
      </c>
    </row>
    <row r="63" spans="1:8" hidden="1" x14ac:dyDescent="0.3">
      <c r="A63" s="18">
        <v>10</v>
      </c>
      <c r="B63" s="6">
        <v>6</v>
      </c>
      <c r="C63" s="7">
        <f t="shared" si="3"/>
        <v>4</v>
      </c>
      <c r="D63" s="7">
        <f t="shared" si="4"/>
        <v>4</v>
      </c>
      <c r="E63" s="7">
        <f t="shared" si="5"/>
        <v>-16</v>
      </c>
      <c r="F63" s="23">
        <f t="shared" si="6"/>
        <v>0.25403330758516596</v>
      </c>
      <c r="G63" s="7">
        <f t="shared" si="2"/>
        <v>15.745966692414834</v>
      </c>
      <c r="H63" s="17">
        <f t="shared" si="7"/>
        <v>9526.2490344437228</v>
      </c>
    </row>
    <row r="64" spans="1:8" hidden="1" x14ac:dyDescent="0.3">
      <c r="A64" s="18">
        <v>11</v>
      </c>
      <c r="B64" s="6">
        <v>7</v>
      </c>
      <c r="C64" s="7">
        <f t="shared" si="3"/>
        <v>1</v>
      </c>
      <c r="D64" s="7">
        <f t="shared" si="4"/>
        <v>1</v>
      </c>
      <c r="E64" s="7">
        <f t="shared" si="5"/>
        <v>-16</v>
      </c>
      <c r="F64" s="23">
        <f t="shared" si="6"/>
        <v>6.2746066806227851E-2</v>
      </c>
      <c r="G64" s="7">
        <f t="shared" si="2"/>
        <v>15.937253933193773</v>
      </c>
      <c r="H64" s="17">
        <f t="shared" si="7"/>
        <v>2352.9775052335444</v>
      </c>
    </row>
    <row r="65" spans="1:8" hidden="1" x14ac:dyDescent="0.3">
      <c r="A65" s="18">
        <v>12</v>
      </c>
      <c r="B65" s="6">
        <v>8</v>
      </c>
      <c r="C65" s="7">
        <f t="shared" si="3"/>
        <v>0</v>
      </c>
      <c r="D65" s="7">
        <f t="shared" si="4"/>
        <v>0</v>
      </c>
      <c r="E65" s="7">
        <f t="shared" si="5"/>
        <v>-16</v>
      </c>
      <c r="F65" s="23">
        <f t="shared" si="6"/>
        <v>0</v>
      </c>
      <c r="G65" s="7">
        <f t="shared" si="2"/>
        <v>16</v>
      </c>
      <c r="H65" s="17">
        <f t="shared" si="7"/>
        <v>0</v>
      </c>
    </row>
    <row r="66" spans="1:8" hidden="1" x14ac:dyDescent="0.3">
      <c r="A66" s="21">
        <f>E33</f>
        <v>0</v>
      </c>
      <c r="B66" s="21">
        <f>A66-4</f>
        <v>-4</v>
      </c>
      <c r="C66" s="7">
        <f t="shared" si="3"/>
        <v>144</v>
      </c>
      <c r="D66" s="7">
        <f t="shared" si="4"/>
        <v>144</v>
      </c>
      <c r="E66" s="7">
        <f t="shared" si="5"/>
        <v>-16</v>
      </c>
      <c r="F66" s="23" t="e">
        <f t="shared" si="6"/>
        <v>#NUM!</v>
      </c>
      <c r="G66" s="7" t="e">
        <f t="shared" si="2"/>
        <v>#NUM!</v>
      </c>
      <c r="H66" s="17" t="e">
        <f t="shared" si="7"/>
        <v>#NUM!</v>
      </c>
    </row>
    <row r="67" spans="1:8" hidden="1" x14ac:dyDescent="0.3"/>
    <row r="68" spans="1:8" hidden="1" x14ac:dyDescent="0.3"/>
    <row r="69" spans="1:8" hidden="1" x14ac:dyDescent="0.3"/>
    <row r="70" spans="1:8" hidden="1" x14ac:dyDescent="0.3"/>
    <row r="71" spans="1:8" hidden="1" x14ac:dyDescent="0.3"/>
    <row r="72" spans="1:8" hidden="1" x14ac:dyDescent="0.3"/>
    <row r="73" spans="1:8" hidden="1" x14ac:dyDescent="0.3"/>
    <row r="74" spans="1:8" hidden="1" x14ac:dyDescent="0.3"/>
    <row r="75" spans="1:8" hidden="1" x14ac:dyDescent="0.3"/>
    <row r="76" spans="1:8" hidden="1" x14ac:dyDescent="0.3"/>
    <row r="77" spans="1:8" hidden="1" x14ac:dyDescent="0.3"/>
    <row r="78" spans="1:8" hidden="1" x14ac:dyDescent="0.3"/>
    <row r="79" spans="1:8" hidden="1" x14ac:dyDescent="0.3"/>
    <row r="80" spans="1:8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</sheetData>
  <protectedRanges>
    <protectedRange sqref="C38:E41 E9:E31" name="Bereik1"/>
  </protectedRanges>
  <mergeCells count="35">
    <mergeCell ref="B33:D33"/>
    <mergeCell ref="B18:C18"/>
    <mergeCell ref="B23:C23"/>
    <mergeCell ref="G53:H53"/>
    <mergeCell ref="C41:E41"/>
    <mergeCell ref="C35:D35"/>
    <mergeCell ref="C38:E38"/>
    <mergeCell ref="C39:E39"/>
    <mergeCell ref="C40:E40"/>
    <mergeCell ref="A32:C32"/>
    <mergeCell ref="B29:C29"/>
    <mergeCell ref="B30:C30"/>
    <mergeCell ref="B31:C31"/>
    <mergeCell ref="B27:C27"/>
    <mergeCell ref="B28:C28"/>
    <mergeCell ref="B26:C26"/>
    <mergeCell ref="A6:A7"/>
    <mergeCell ref="B15:C15"/>
    <mergeCell ref="B6:C7"/>
    <mergeCell ref="B16:C16"/>
    <mergeCell ref="B9:C9"/>
    <mergeCell ref="B10:C10"/>
    <mergeCell ref="B11:C11"/>
    <mergeCell ref="B12:C12"/>
    <mergeCell ref="B13:C13"/>
    <mergeCell ref="B14:C14"/>
    <mergeCell ref="B25:C25"/>
    <mergeCell ref="D6:D7"/>
    <mergeCell ref="E6:E7"/>
    <mergeCell ref="B19:C19"/>
    <mergeCell ref="B24:C24"/>
    <mergeCell ref="B20:C20"/>
    <mergeCell ref="B21:C21"/>
    <mergeCell ref="B17:C17"/>
    <mergeCell ref="B22:C22"/>
  </mergeCells>
  <phoneticPr fontId="12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Rietveld</dc:creator>
  <cp:lastModifiedBy>Kees Rietveld</cp:lastModifiedBy>
  <cp:lastPrinted>2024-06-26T09:03:08Z</cp:lastPrinted>
  <dcterms:created xsi:type="dcterms:W3CDTF">2022-01-26T14:01:16Z</dcterms:created>
  <dcterms:modified xsi:type="dcterms:W3CDTF">2024-06-26T09:03:37Z</dcterms:modified>
</cp:coreProperties>
</file>