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promereorbv.sharepoint.com/sites/prj-SSOESchoonmaak/Gedeelde documenten/03. Nota van inlichtingen/Nota van inlichtingen/"/>
    </mc:Choice>
  </mc:AlternateContent>
  <xr:revisionPtr revIDLastSave="917" documentId="8_{51DECFDA-532F-4B4C-B5AE-0B56DCC09D3C}" xr6:coauthVersionLast="47" xr6:coauthVersionMax="47" xr10:uidLastSave="{6C4E1AAF-5D44-46CD-8341-C9E97455C214}"/>
  <bookViews>
    <workbookView xWindow="-110" yWindow="-110" windowWidth="19420" windowHeight="11500" firstSheet="1" activeTab="1" xr2:uid="{E473DC39-5A5F-4041-A1F6-1E5FDE9D2A26}"/>
  </bookViews>
  <sheets>
    <sheet name="Handleiding" sheetId="1" r:id="rId1"/>
    <sheet name="Invulformuli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7" i="2" l="1"/>
  <c r="N8" i="2"/>
  <c r="O8" i="2" l="1"/>
  <c r="O7" i="2"/>
  <c r="O4" i="2"/>
  <c r="O5" i="2"/>
  <c r="O6" i="2"/>
  <c r="F7" i="2"/>
  <c r="M7" i="2" s="1"/>
  <c r="I7" i="2"/>
  <c r="L7" i="2"/>
  <c r="F8" i="2"/>
  <c r="M8" i="2" s="1"/>
  <c r="I8" i="2"/>
  <c r="L8" i="2"/>
  <c r="F5" i="2"/>
  <c r="I5" i="2"/>
  <c r="L5" i="2"/>
  <c r="M5" i="2"/>
  <c r="N5" i="2"/>
  <c r="F4" i="2"/>
  <c r="M4" i="2" s="1"/>
  <c r="I4" i="2"/>
  <c r="L4" i="2"/>
  <c r="N4" i="2"/>
  <c r="O3" i="2" l="1"/>
  <c r="O9" i="2" s="1"/>
  <c r="F6" i="2"/>
  <c r="I6" i="2"/>
  <c r="L6" i="2"/>
  <c r="N6" i="2"/>
  <c r="M6" i="2" l="1"/>
  <c r="O3" i="1" l="1"/>
  <c r="O4" i="1" s="1"/>
  <c r="N3" i="2"/>
  <c r="N9" i="2" s="1"/>
  <c r="L3" i="2"/>
  <c r="I3" i="2"/>
  <c r="F3" i="2"/>
  <c r="F3" i="1"/>
  <c r="N3" i="1"/>
  <c r="L3" i="1"/>
  <c r="I3" i="1"/>
  <c r="M3" i="2" l="1"/>
  <c r="M3" i="1"/>
</calcChain>
</file>

<file path=xl/sharedStrings.xml><?xml version="1.0" encoding="utf-8"?>
<sst xmlns="http://schemas.openxmlformats.org/spreadsheetml/2006/main" count="77" uniqueCount="48">
  <si>
    <t>Oppervlakte in m2</t>
  </si>
  <si>
    <t>ureninzet toezicht per jaar**</t>
  </si>
  <si>
    <t>Ureninzet productief per week</t>
  </si>
  <si>
    <t>A</t>
  </si>
  <si>
    <t>Tarief ureninzet productief</t>
  </si>
  <si>
    <t>tarief toezicht</t>
  </si>
  <si>
    <t xml:space="preserve">Subtotaal </t>
  </si>
  <si>
    <t>VOORBEELD: Locatie</t>
  </si>
  <si>
    <t>Bedrag per jaar ex.BTW op basis van m2 prijs</t>
  </si>
  <si>
    <t>Bedrag per jaar ex.BTW op basis van ureninzet/uurtarief ****</t>
  </si>
  <si>
    <t>ureninzet productief per jaar*</t>
  </si>
  <si>
    <t>Tarief per m2 conform prijzenblad</t>
  </si>
  <si>
    <t>Totaal</t>
  </si>
  <si>
    <t>Ureninzet vloeronderhoud/overig periodiek***</t>
  </si>
  <si>
    <t>Tarief periodiek</t>
  </si>
  <si>
    <t>bedrag reservering periodieken</t>
  </si>
  <si>
    <t>Calculatie</t>
  </si>
  <si>
    <t>**** Een afwijking  van maximaal € 50,- is toegestaan (M4 N4), het prijzenblad is leidend (kolom N)</t>
  </si>
  <si>
    <t>* Betreft ureninzet productief per jaar. Dit is inclusief periodieken die de schoonmaker zelf (of met hulp van een handyman) kan uitvoeren (zoals schrobben sanitair) en de meewerk uren van de voorvrouw</t>
  </si>
  <si>
    <t>Vakantiebeurten</t>
  </si>
  <si>
    <t>voorjaar 1 dag reguliere uren</t>
  </si>
  <si>
    <t>meivakantie 1 dag reguliere uren</t>
  </si>
  <si>
    <t>zomervakantie 6 dagen reguliere uren</t>
  </si>
  <si>
    <t>herfstvakantie 1 dag reguliere uren</t>
  </si>
  <si>
    <t>kerstvakantie 1 dag reguliere uren</t>
  </si>
  <si>
    <t>Voorbeeld:</t>
  </si>
  <si>
    <t>Sjaan werkzaam bij schoonmaakbedrijf A werkt 25 uur per week op locatie B.</t>
  </si>
  <si>
    <t>Dit betekent een ureninzet van 5 uur per dag.</t>
  </si>
  <si>
    <t>Voorjaar 1 werkdag 5 uur</t>
  </si>
  <si>
    <t>meivakantie 1 werkdag 5 uur</t>
  </si>
  <si>
    <t>zomervakantie 6 werkdagen 30 uur</t>
  </si>
  <si>
    <t>herfstvakantie 1 werkdag 5 uur</t>
  </si>
  <si>
    <t>kerstvakantie 1 werkdag 5 uur</t>
  </si>
  <si>
    <t>**** Een afwijking  van maximaal € 50,- is toegestaan (M3/4 N3/4), het prijzenblad is leidend (kolom N)</t>
  </si>
  <si>
    <r>
      <t xml:space="preserve">** Uren vrijgestelde leiding per jaar minimaal 5%. Dit zijn de uren </t>
    </r>
    <r>
      <rPr>
        <b/>
        <sz val="11"/>
        <color theme="1"/>
        <rFont val="Calibri"/>
        <family val="2"/>
        <scheme val="minor"/>
      </rPr>
      <t xml:space="preserve">inclusief </t>
    </r>
    <r>
      <rPr>
        <sz val="11"/>
        <color theme="1"/>
        <rFont val="Calibri"/>
        <family val="2"/>
        <scheme val="minor"/>
      </rPr>
      <t>toezicht uren meewerkend voorvrouw</t>
    </r>
  </si>
  <si>
    <t>*** Ureninzet voor het vloeronderhoud/overig periodiek/dieptereiniging</t>
  </si>
  <si>
    <t>MBS Eindhoven Venetiëstraat</t>
  </si>
  <si>
    <t>MBS Eindhoven Leuvenlaan</t>
  </si>
  <si>
    <t>Mytylschool Toledolaan</t>
  </si>
  <si>
    <t>Antoon van Dijkschool</t>
  </si>
  <si>
    <t>Antoon van Dijkschool BSO vakanties</t>
  </si>
  <si>
    <t>Route040</t>
  </si>
  <si>
    <r>
      <t xml:space="preserve">** Uren vrijgestelde leiding per jaar minimaal 6%. Dit zijn de uren leiding </t>
    </r>
    <r>
      <rPr>
        <b/>
        <sz val="11"/>
        <color theme="1"/>
        <rFont val="Calibri"/>
        <family val="2"/>
        <scheme val="minor"/>
      </rPr>
      <t>inclusie</t>
    </r>
    <r>
      <rPr>
        <sz val="11"/>
        <color theme="1"/>
        <rFont val="Calibri"/>
        <family val="2"/>
        <scheme val="minor"/>
      </rPr>
      <t>f toezicht uren meewerkend voorvrouw</t>
    </r>
  </si>
  <si>
    <t>*** Ureninzet voor het vloeronderhoud/stoomreinigen sanitair/overig periodiek</t>
  </si>
  <si>
    <t>zomervakantie 6 dagen reguliere uren, maar sowieso de laatste vrijdag van de vakantie.</t>
  </si>
  <si>
    <t>voorjaar 1 dag reguliere uren, bij voorkeur vrijdag.</t>
  </si>
  <si>
    <t>herfstvakantie 1 dag reguliere uren, bij voorkeur vrijdag.</t>
  </si>
  <si>
    <t>kerstvakantie 1 dag reguliere uren, bij voorkeur vrijdag.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</si>
</sst>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5" fillId="0" borderId="2" xfId="0" applyFont="1" applyBorder="1" applyAlignment="1">
      <alignment horizontal="left" vertical="center" wrapText="1"/>
    </xf>
    <xf numFmtId="3" fontId="4" fillId="0" borderId="3" xfId="0" applyNumberFormat="1" applyFont="1" applyBorder="1" applyAlignment="1">
      <alignment horizontal="left" vertical="center" wrapText="1"/>
    </xf>
    <xf numFmtId="44" fontId="6" fillId="2" borderId="4" xfId="1" applyFont="1" applyFill="1" applyBorder="1" applyAlignment="1">
      <alignment horizontal="left" vertical="center"/>
    </xf>
    <xf numFmtId="0" fontId="2" fillId="0" borderId="0" xfId="0" applyFont="1" applyAlignment="1">
      <alignment horizontal="center" wrapText="1"/>
    </xf>
    <xf numFmtId="0" fontId="3" fillId="2" borderId="6" xfId="0" applyFont="1" applyFill="1" applyBorder="1" applyAlignment="1">
      <alignment horizontal="left" wrapText="1"/>
    </xf>
    <xf numFmtId="44" fontId="3" fillId="3" borderId="7" xfId="1" applyFont="1" applyFill="1" applyBorder="1" applyAlignment="1">
      <alignment horizontal="left" vertical="center"/>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44" fontId="6" fillId="2" borderId="10" xfId="1" applyFont="1" applyFill="1" applyBorder="1" applyAlignment="1">
      <alignment horizontal="left" vertical="center"/>
    </xf>
    <xf numFmtId="44" fontId="6" fillId="2" borderId="3" xfId="1" applyFont="1" applyFill="1" applyBorder="1" applyAlignment="1">
      <alignment horizontal="left" vertical="center"/>
    </xf>
    <xf numFmtId="0" fontId="3" fillId="2" borderId="7" xfId="0" applyFont="1" applyFill="1" applyBorder="1" applyAlignment="1">
      <alignment horizontal="center" wrapText="1"/>
    </xf>
    <xf numFmtId="3" fontId="4" fillId="0" borderId="5" xfId="0" applyNumberFormat="1" applyFont="1" applyBorder="1" applyAlignment="1">
      <alignment horizontal="center" vertical="center" wrapText="1"/>
    </xf>
    <xf numFmtId="0" fontId="3" fillId="3" borderId="8" xfId="1" applyNumberFormat="1" applyFont="1" applyFill="1" applyBorder="1" applyAlignment="1">
      <alignment horizontal="center" vertical="center"/>
    </xf>
    <xf numFmtId="44" fontId="3" fillId="2" borderId="7" xfId="1" applyFont="1" applyFill="1" applyBorder="1" applyAlignment="1">
      <alignment vertical="center"/>
    </xf>
    <xf numFmtId="44" fontId="3" fillId="2" borderId="7" xfId="1" applyFont="1" applyFill="1" applyBorder="1" applyAlignment="1">
      <alignment horizontal="left" vertical="center"/>
    </xf>
    <xf numFmtId="0" fontId="3" fillId="2" borderId="7" xfId="1" applyNumberFormat="1" applyFont="1" applyFill="1" applyBorder="1" applyAlignment="1">
      <alignment horizontal="center" vertical="center"/>
    </xf>
    <xf numFmtId="0" fontId="5" fillId="4" borderId="9" xfId="0" applyFont="1" applyFill="1" applyBorder="1" applyAlignment="1">
      <alignment horizontal="center" vertical="center" wrapText="1"/>
    </xf>
    <xf numFmtId="0" fontId="2" fillId="0" borderId="1" xfId="0" applyFont="1" applyBorder="1" applyAlignment="1">
      <alignment horizontal="left" wrapText="1"/>
    </xf>
    <xf numFmtId="0" fontId="3" fillId="0" borderId="0" xfId="0" applyFont="1" applyAlignment="1">
      <alignment horizontal="justify" vertical="center"/>
    </xf>
    <xf numFmtId="0" fontId="3" fillId="3" borderId="7" xfId="0" applyFont="1" applyFill="1" applyBorder="1" applyAlignment="1">
      <alignment horizontal="center" wrapText="1"/>
    </xf>
    <xf numFmtId="44" fontId="6" fillId="2" borderId="11" xfId="1" applyFont="1" applyFill="1" applyBorder="1" applyAlignment="1">
      <alignment horizontal="left" vertical="center"/>
    </xf>
    <xf numFmtId="0" fontId="7" fillId="0" borderId="1" xfId="0" applyFont="1" applyBorder="1" applyAlignment="1">
      <alignment horizontal="center" wrapText="1"/>
    </xf>
    <xf numFmtId="44" fontId="5" fillId="0" borderId="9" xfId="0" applyNumberFormat="1" applyFont="1" applyBorder="1" applyAlignment="1">
      <alignment horizontal="left" vertical="center" wrapText="1"/>
    </xf>
    <xf numFmtId="0" fontId="3" fillId="2" borderId="12" xfId="0" applyFont="1" applyFill="1" applyBorder="1" applyAlignment="1">
      <alignment horizontal="left" wrapText="1"/>
    </xf>
    <xf numFmtId="0" fontId="3" fillId="2" borderId="1" xfId="0" applyFont="1" applyFill="1"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34D3-ED89-4CF8-8966-FA50B0FBE0C4}">
  <dimension ref="A2:O28"/>
  <sheetViews>
    <sheetView showGridLines="0" zoomScaleNormal="100" workbookViewId="0">
      <selection activeCell="A10" sqref="A10"/>
    </sheetView>
  </sheetViews>
  <sheetFormatPr defaultRowHeight="15" x14ac:dyDescent="0.25"/>
  <cols>
    <col min="1" max="1" width="22.85546875" customWidth="1"/>
    <col min="2" max="2" width="18.5703125" customWidth="1"/>
    <col min="3" max="3" width="12.85546875" customWidth="1"/>
    <col min="4" max="4" width="19.5703125" customWidth="1"/>
    <col min="5" max="6" width="11.42578125" bestFit="1" customWidth="1"/>
    <col min="7" max="7" width="12.42578125" customWidth="1"/>
    <col min="8" max="8" width="10.5703125" customWidth="1"/>
    <col min="9" max="9" width="10.42578125" bestFit="1" customWidth="1"/>
    <col min="10" max="10" width="18.42578125" customWidth="1"/>
    <col min="11" max="11" width="17.5703125" customWidth="1"/>
    <col min="12" max="12" width="10.42578125" bestFit="1" customWidth="1"/>
    <col min="13" max="13" width="14.42578125" customWidth="1"/>
    <col min="14" max="14" width="11.42578125" bestFit="1" customWidth="1"/>
  </cols>
  <sheetData>
    <row r="2" spans="1:15" s="4" customFormat="1" ht="60.75" x14ac:dyDescent="0.25">
      <c r="A2" s="22" t="s">
        <v>7</v>
      </c>
      <c r="B2" s="22" t="s">
        <v>0</v>
      </c>
      <c r="C2" s="22" t="s">
        <v>11</v>
      </c>
      <c r="D2" s="22" t="s">
        <v>10</v>
      </c>
      <c r="E2" s="22" t="s">
        <v>4</v>
      </c>
      <c r="F2" s="22" t="s">
        <v>6</v>
      </c>
      <c r="G2" s="22" t="s">
        <v>1</v>
      </c>
      <c r="H2" s="22" t="s">
        <v>5</v>
      </c>
      <c r="I2" s="22" t="s">
        <v>6</v>
      </c>
      <c r="J2" s="22" t="s">
        <v>13</v>
      </c>
      <c r="K2" s="22" t="s">
        <v>14</v>
      </c>
      <c r="L2" s="22" t="s">
        <v>15</v>
      </c>
      <c r="M2" s="22" t="s">
        <v>9</v>
      </c>
      <c r="N2" s="22" t="s">
        <v>8</v>
      </c>
      <c r="O2" s="22" t="s">
        <v>2</v>
      </c>
    </row>
    <row r="3" spans="1:15" ht="15.75" thickBot="1" x14ac:dyDescent="0.3">
      <c r="A3" s="5" t="s">
        <v>3</v>
      </c>
      <c r="B3" s="11">
        <v>1430</v>
      </c>
      <c r="C3" s="6">
        <v>18.600000000000001</v>
      </c>
      <c r="D3" s="13">
        <v>880</v>
      </c>
      <c r="E3" s="6">
        <v>25</v>
      </c>
      <c r="F3" s="14">
        <f>D3*E3</f>
        <v>22000</v>
      </c>
      <c r="G3" s="20">
        <v>65</v>
      </c>
      <c r="H3" s="6">
        <v>28</v>
      </c>
      <c r="I3" s="15">
        <f>G3*H3</f>
        <v>1820</v>
      </c>
      <c r="J3" s="20">
        <v>80</v>
      </c>
      <c r="K3" s="6">
        <v>34.75</v>
      </c>
      <c r="L3" s="15">
        <f>J3*K3</f>
        <v>2780</v>
      </c>
      <c r="M3" s="15">
        <f>F3+I3+L3</f>
        <v>26600</v>
      </c>
      <c r="N3" s="15">
        <f>C3*B3</f>
        <v>26598.000000000004</v>
      </c>
      <c r="O3" s="16">
        <f>D3/200*5</f>
        <v>22</v>
      </c>
    </row>
    <row r="4" spans="1:15" ht="15.75" thickBot="1" x14ac:dyDescent="0.3">
      <c r="A4" s="1" t="s">
        <v>12</v>
      </c>
      <c r="B4" s="12"/>
      <c r="C4" s="9"/>
      <c r="D4" s="10"/>
      <c r="E4" s="2"/>
      <c r="F4" s="2"/>
      <c r="G4" s="3"/>
      <c r="H4" s="7"/>
      <c r="I4" s="7"/>
      <c r="J4" s="2"/>
      <c r="K4" s="2"/>
      <c r="L4" s="21"/>
      <c r="M4" s="8"/>
      <c r="N4" s="8"/>
      <c r="O4" s="17">
        <f>O3</f>
        <v>22</v>
      </c>
    </row>
    <row r="6" spans="1:15" x14ac:dyDescent="0.25">
      <c r="A6" t="s">
        <v>18</v>
      </c>
    </row>
    <row r="8" spans="1:15" x14ac:dyDescent="0.25">
      <c r="A8" t="s">
        <v>34</v>
      </c>
    </row>
    <row r="10" spans="1:15" x14ac:dyDescent="0.25">
      <c r="A10" t="s">
        <v>35</v>
      </c>
    </row>
    <row r="12" spans="1:15" x14ac:dyDescent="0.25">
      <c r="A12" t="s">
        <v>17</v>
      </c>
    </row>
    <row r="15" spans="1:15" x14ac:dyDescent="0.25">
      <c r="A15" t="s">
        <v>19</v>
      </c>
      <c r="B15" t="s">
        <v>20</v>
      </c>
    </row>
    <row r="16" spans="1:15" x14ac:dyDescent="0.25">
      <c r="B16" t="s">
        <v>21</v>
      </c>
    </row>
    <row r="17" spans="1:2" x14ac:dyDescent="0.25">
      <c r="B17" t="s">
        <v>22</v>
      </c>
    </row>
    <row r="18" spans="1:2" x14ac:dyDescent="0.25">
      <c r="B18" t="s">
        <v>23</v>
      </c>
    </row>
    <row r="19" spans="1:2" x14ac:dyDescent="0.25">
      <c r="B19" t="s">
        <v>24</v>
      </c>
    </row>
    <row r="21" spans="1:2" x14ac:dyDescent="0.25">
      <c r="A21" t="s">
        <v>25</v>
      </c>
      <c r="B21" t="s">
        <v>26</v>
      </c>
    </row>
    <row r="22" spans="1:2" x14ac:dyDescent="0.25">
      <c r="B22" t="s">
        <v>27</v>
      </c>
    </row>
    <row r="24" spans="1:2" x14ac:dyDescent="0.25">
      <c r="A24" t="s">
        <v>19</v>
      </c>
      <c r="B24" t="s">
        <v>28</v>
      </c>
    </row>
    <row r="25" spans="1:2" x14ac:dyDescent="0.25">
      <c r="B25" t="s">
        <v>29</v>
      </c>
    </row>
    <row r="26" spans="1:2" x14ac:dyDescent="0.25">
      <c r="B26" t="s">
        <v>30</v>
      </c>
    </row>
    <row r="27" spans="1:2" x14ac:dyDescent="0.25">
      <c r="B27" t="s">
        <v>31</v>
      </c>
    </row>
    <row r="28" spans="1:2" x14ac:dyDescent="0.25">
      <c r="B28" t="s">
        <v>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33B63-4207-46F3-B228-5E3ABC68514A}">
  <dimension ref="A2:O35"/>
  <sheetViews>
    <sheetView showGridLines="0" tabSelected="1" zoomScale="90" zoomScaleNormal="90" workbookViewId="0">
      <selection activeCell="C9" sqref="C9"/>
    </sheetView>
  </sheetViews>
  <sheetFormatPr defaultRowHeight="15" x14ac:dyDescent="0.25"/>
  <cols>
    <col min="1" max="1" width="29.42578125" customWidth="1"/>
    <col min="2" max="2" width="11.42578125" customWidth="1"/>
    <col min="3" max="3" width="11.140625" customWidth="1"/>
    <col min="4" max="4" width="19.5703125" customWidth="1"/>
    <col min="5" max="6" width="11.5703125" customWidth="1"/>
    <col min="7" max="7" width="23.42578125" customWidth="1"/>
    <col min="8" max="8" width="10.140625" customWidth="1"/>
    <col min="9" max="9" width="10.5703125" customWidth="1"/>
    <col min="10" max="10" width="19" customWidth="1"/>
    <col min="11" max="11" width="18.42578125" customWidth="1"/>
    <col min="12" max="12" width="17.5703125" customWidth="1"/>
    <col min="13" max="13" width="17.140625" customWidth="1"/>
    <col min="14" max="14" width="15.140625" customWidth="1"/>
    <col min="15" max="15" width="12.42578125" customWidth="1"/>
  </cols>
  <sheetData>
    <row r="2" spans="1:15" s="4" customFormat="1" ht="56.1" customHeight="1" x14ac:dyDescent="0.25">
      <c r="A2" s="18" t="s">
        <v>16</v>
      </c>
      <c r="B2" s="22" t="s">
        <v>0</v>
      </c>
      <c r="C2" s="22" t="s">
        <v>11</v>
      </c>
      <c r="D2" s="22" t="s">
        <v>10</v>
      </c>
      <c r="E2" s="22" t="s">
        <v>4</v>
      </c>
      <c r="F2" s="22" t="s">
        <v>6</v>
      </c>
      <c r="G2" s="22" t="s">
        <v>1</v>
      </c>
      <c r="H2" s="22" t="s">
        <v>5</v>
      </c>
      <c r="I2" s="22" t="s">
        <v>6</v>
      </c>
      <c r="J2" s="22" t="s">
        <v>13</v>
      </c>
      <c r="K2" s="22" t="s">
        <v>14</v>
      </c>
      <c r="L2" s="22" t="s">
        <v>15</v>
      </c>
      <c r="M2" s="22" t="s">
        <v>9</v>
      </c>
      <c r="N2" s="22" t="s">
        <v>8</v>
      </c>
      <c r="O2" s="22" t="s">
        <v>2</v>
      </c>
    </row>
    <row r="3" spans="1:15" s="4" customFormat="1" x14ac:dyDescent="0.25">
      <c r="A3" s="24" t="s">
        <v>36</v>
      </c>
      <c r="B3" s="25">
        <v>4459</v>
      </c>
      <c r="C3" s="6">
        <v>0</v>
      </c>
      <c r="D3" s="13">
        <v>0</v>
      </c>
      <c r="E3" s="6">
        <v>0</v>
      </c>
      <c r="F3" s="14">
        <f>D3*E3</f>
        <v>0</v>
      </c>
      <c r="G3" s="20">
        <v>0</v>
      </c>
      <c r="H3" s="6">
        <v>0</v>
      </c>
      <c r="I3" s="15">
        <f>G3*H3</f>
        <v>0</v>
      </c>
      <c r="J3" s="20">
        <v>0</v>
      </c>
      <c r="K3" s="6">
        <v>0</v>
      </c>
      <c r="L3" s="15">
        <f>J3*K3</f>
        <v>0</v>
      </c>
      <c r="M3" s="15">
        <f>F3+I3+L3</f>
        <v>0</v>
      </c>
      <c r="N3" s="15">
        <f>C3*B3</f>
        <v>0</v>
      </c>
      <c r="O3" s="16">
        <f>D3/210*5</f>
        <v>0</v>
      </c>
    </row>
    <row r="4" spans="1:15" s="4" customFormat="1" x14ac:dyDescent="0.25">
      <c r="A4" s="24" t="s">
        <v>37</v>
      </c>
      <c r="B4" s="25">
        <v>2546.5</v>
      </c>
      <c r="C4" s="6">
        <v>0</v>
      </c>
      <c r="D4" s="13">
        <v>0</v>
      </c>
      <c r="E4" s="6">
        <v>0</v>
      </c>
      <c r="F4" s="14">
        <f>D4*E4</f>
        <v>0</v>
      </c>
      <c r="G4" s="20">
        <v>0</v>
      </c>
      <c r="H4" s="6">
        <v>0</v>
      </c>
      <c r="I4" s="15">
        <f>G4*H4</f>
        <v>0</v>
      </c>
      <c r="J4" s="20">
        <v>0</v>
      </c>
      <c r="K4" s="6">
        <v>0</v>
      </c>
      <c r="L4" s="15">
        <f>J4*K4</f>
        <v>0</v>
      </c>
      <c r="M4" s="15">
        <f>F4+I4+L4</f>
        <v>0</v>
      </c>
      <c r="N4" s="15">
        <f>C4*B4</f>
        <v>0</v>
      </c>
      <c r="O4" s="16">
        <f t="shared" ref="O4:O6" si="0">D4/210*5</f>
        <v>0</v>
      </c>
    </row>
    <row r="5" spans="1:15" s="4" customFormat="1" x14ac:dyDescent="0.25">
      <c r="A5" s="24" t="s">
        <v>38</v>
      </c>
      <c r="B5" s="25">
        <v>4705</v>
      </c>
      <c r="C5" s="6">
        <v>0</v>
      </c>
      <c r="D5" s="13">
        <v>0</v>
      </c>
      <c r="E5" s="6">
        <v>0</v>
      </c>
      <c r="F5" s="14">
        <f>D5*E5</f>
        <v>0</v>
      </c>
      <c r="G5" s="20">
        <v>0</v>
      </c>
      <c r="H5" s="6">
        <v>0</v>
      </c>
      <c r="I5" s="15">
        <f>G5*H5</f>
        <v>0</v>
      </c>
      <c r="J5" s="20">
        <v>0</v>
      </c>
      <c r="K5" s="6">
        <v>0</v>
      </c>
      <c r="L5" s="15">
        <f>J5*K5</f>
        <v>0</v>
      </c>
      <c r="M5" s="15">
        <f>F5+I5+L5</f>
        <v>0</v>
      </c>
      <c r="N5" s="15">
        <f>C5*B5</f>
        <v>0</v>
      </c>
      <c r="O5" s="16">
        <f t="shared" si="0"/>
        <v>0</v>
      </c>
    </row>
    <row r="6" spans="1:15" s="4" customFormat="1" x14ac:dyDescent="0.25">
      <c r="A6" s="24" t="s">
        <v>39</v>
      </c>
      <c r="B6" s="25">
        <v>5694.35</v>
      </c>
      <c r="C6" s="6">
        <v>0</v>
      </c>
      <c r="D6" s="13">
        <v>0</v>
      </c>
      <c r="E6" s="6">
        <v>0</v>
      </c>
      <c r="F6" s="14">
        <f>D6*E6</f>
        <v>0</v>
      </c>
      <c r="G6" s="20">
        <v>0</v>
      </c>
      <c r="H6" s="6">
        <v>0</v>
      </c>
      <c r="I6" s="15">
        <f>G6*H6</f>
        <v>0</v>
      </c>
      <c r="J6" s="20">
        <v>0</v>
      </c>
      <c r="K6" s="6">
        <v>0</v>
      </c>
      <c r="L6" s="15">
        <f>J6*K6</f>
        <v>0</v>
      </c>
      <c r="M6" s="15">
        <f>F6+I6+L6</f>
        <v>0</v>
      </c>
      <c r="N6" s="15">
        <f>C6*B6</f>
        <v>0</v>
      </c>
      <c r="O6" s="16">
        <f t="shared" si="0"/>
        <v>0</v>
      </c>
    </row>
    <row r="7" spans="1:15" s="4" customFormat="1" ht="14.25" customHeight="1" x14ac:dyDescent="0.25">
      <c r="A7" s="24" t="s">
        <v>40</v>
      </c>
      <c r="B7" s="25">
        <v>704.39</v>
      </c>
      <c r="C7" s="6">
        <v>0</v>
      </c>
      <c r="D7" s="13">
        <v>0</v>
      </c>
      <c r="E7" s="6">
        <v>0</v>
      </c>
      <c r="F7" s="14">
        <f t="shared" ref="F7:F8" si="1">D7*E7</f>
        <v>0</v>
      </c>
      <c r="G7" s="20">
        <v>0</v>
      </c>
      <c r="H7" s="6">
        <v>0</v>
      </c>
      <c r="I7" s="15">
        <f t="shared" ref="I7:I8" si="2">G7*H7</f>
        <v>0</v>
      </c>
      <c r="J7" s="20">
        <v>0</v>
      </c>
      <c r="K7" s="6">
        <v>0</v>
      </c>
      <c r="L7" s="15">
        <f t="shared" ref="L7:L8" si="3">J7*K7</f>
        <v>0</v>
      </c>
      <c r="M7" s="15">
        <f t="shared" ref="M7:M8" si="4">F7+I7+L7</f>
        <v>0</v>
      </c>
      <c r="N7" s="15">
        <f>C7*B7/210*55</f>
        <v>0</v>
      </c>
      <c r="O7" s="16">
        <f>D7/55*5</f>
        <v>0</v>
      </c>
    </row>
    <row r="8" spans="1:15" s="4" customFormat="1" ht="15.75" thickBot="1" x14ac:dyDescent="0.3">
      <c r="A8" s="24" t="s">
        <v>41</v>
      </c>
      <c r="B8" s="25">
        <v>287.13</v>
      </c>
      <c r="C8" s="6">
        <v>0</v>
      </c>
      <c r="D8" s="13">
        <v>0</v>
      </c>
      <c r="E8" s="6">
        <v>0</v>
      </c>
      <c r="F8" s="14">
        <f t="shared" si="1"/>
        <v>0</v>
      </c>
      <c r="G8" s="20">
        <v>0</v>
      </c>
      <c r="H8" s="6">
        <v>0</v>
      </c>
      <c r="I8" s="15">
        <f t="shared" si="2"/>
        <v>0</v>
      </c>
      <c r="J8" s="20">
        <v>0</v>
      </c>
      <c r="K8" s="6">
        <v>0</v>
      </c>
      <c r="L8" s="15">
        <f t="shared" si="3"/>
        <v>0</v>
      </c>
      <c r="M8" s="15">
        <f t="shared" si="4"/>
        <v>0</v>
      </c>
      <c r="N8" s="15">
        <f>C8*B8/205*82</f>
        <v>0</v>
      </c>
      <c r="O8" s="16">
        <f>D8/82*2</f>
        <v>0</v>
      </c>
    </row>
    <row r="9" spans="1:15" ht="15.75" thickBot="1" x14ac:dyDescent="0.3">
      <c r="A9" s="1" t="s">
        <v>12</v>
      </c>
      <c r="B9" s="12"/>
      <c r="C9" s="9"/>
      <c r="D9" s="10"/>
      <c r="E9" s="2"/>
      <c r="F9" s="2"/>
      <c r="G9" s="3"/>
      <c r="H9" s="7"/>
      <c r="I9" s="7"/>
      <c r="J9" s="2"/>
      <c r="K9" s="2"/>
      <c r="L9" s="21"/>
      <c r="M9" s="8"/>
      <c r="N9" s="23">
        <f>N3+N4+N5+N6</f>
        <v>0</v>
      </c>
      <c r="O9" s="17">
        <f>O3+O4+O5+O6</f>
        <v>0</v>
      </c>
    </row>
    <row r="11" spans="1:15" x14ac:dyDescent="0.25">
      <c r="A11" s="19"/>
    </row>
    <row r="12" spans="1:15" x14ac:dyDescent="0.25">
      <c r="A12" s="19"/>
    </row>
    <row r="13" spans="1:15" x14ac:dyDescent="0.25">
      <c r="A13" t="s">
        <v>18</v>
      </c>
    </row>
    <row r="15" spans="1:15" x14ac:dyDescent="0.25">
      <c r="A15" t="s">
        <v>42</v>
      </c>
    </row>
    <row r="17" spans="1:2" x14ac:dyDescent="0.25">
      <c r="A17" t="s">
        <v>43</v>
      </c>
    </row>
    <row r="19" spans="1:2" x14ac:dyDescent="0.25">
      <c r="A19" t="s">
        <v>33</v>
      </c>
    </row>
    <row r="22" spans="1:2" x14ac:dyDescent="0.25">
      <c r="A22" t="s">
        <v>19</v>
      </c>
      <c r="B22" t="s">
        <v>45</v>
      </c>
    </row>
    <row r="23" spans="1:2" x14ac:dyDescent="0.25">
      <c r="B23" t="s">
        <v>21</v>
      </c>
    </row>
    <row r="24" spans="1:2" x14ac:dyDescent="0.25">
      <c r="B24" t="s">
        <v>44</v>
      </c>
    </row>
    <row r="25" spans="1:2" x14ac:dyDescent="0.25">
      <c r="B25" t="s">
        <v>46</v>
      </c>
    </row>
    <row r="26" spans="1:2" x14ac:dyDescent="0.25">
      <c r="B26" t="s">
        <v>47</v>
      </c>
    </row>
    <row r="28" spans="1:2" x14ac:dyDescent="0.25">
      <c r="A28" t="s">
        <v>25</v>
      </c>
      <c r="B28" t="s">
        <v>26</v>
      </c>
    </row>
    <row r="29" spans="1:2" x14ac:dyDescent="0.25">
      <c r="B29" t="s">
        <v>27</v>
      </c>
    </row>
    <row r="31" spans="1:2" x14ac:dyDescent="0.25">
      <c r="A31" t="s">
        <v>19</v>
      </c>
      <c r="B31" t="s">
        <v>28</v>
      </c>
    </row>
    <row r="32" spans="1:2" x14ac:dyDescent="0.25">
      <c r="B32" t="s">
        <v>29</v>
      </c>
    </row>
    <row r="33" spans="2:2" x14ac:dyDescent="0.25">
      <c r="B33" t="s">
        <v>30</v>
      </c>
    </row>
    <row r="34" spans="2:2" x14ac:dyDescent="0.25">
      <c r="B34" t="s">
        <v>31</v>
      </c>
    </row>
    <row r="35" spans="2:2" x14ac:dyDescent="0.25">
      <c r="B35" t="s">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f0d3e16-01aa-42b3-8d75-25598313f59a" xsi:nil="true"/>
    <lcf76f155ced4ddcb4097134ff3c332f xmlns="0a572a24-9baa-4bb7-9659-118945f052d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74F06EBB24404294B254E42BB2ACEA" ma:contentTypeVersion="11" ma:contentTypeDescription="Een nieuw document maken." ma:contentTypeScope="" ma:versionID="8274eff22df8a439428e336908e71833">
  <xsd:schema xmlns:xsd="http://www.w3.org/2001/XMLSchema" xmlns:xs="http://www.w3.org/2001/XMLSchema" xmlns:p="http://schemas.microsoft.com/office/2006/metadata/properties" xmlns:ns2="0a572a24-9baa-4bb7-9659-118945f052d7" xmlns:ns3="9f0d3e16-01aa-42b3-8d75-25598313f59a" targetNamespace="http://schemas.microsoft.com/office/2006/metadata/properties" ma:root="true" ma:fieldsID="02d52574c187f85b01ee53243e14c32a" ns2:_="" ns3:_="">
    <xsd:import namespace="0a572a24-9baa-4bb7-9659-118945f052d7"/>
    <xsd:import namespace="9f0d3e16-01aa-42b3-8d75-25598313f59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572a24-9baa-4bb7-9659-118945f05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4f13998-8360-45be-b009-06ddd2bae4d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0d3e16-01aa-42b3-8d75-25598313f5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024600-81ec-4af7-a1bd-8d7e5d66e03a}" ma:internalName="TaxCatchAll" ma:showField="CatchAllData" ma:web="9f0d3e16-01aa-42b3-8d75-25598313f5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CE23FB-C07F-4011-B9E5-F8339AEE70FA}">
  <ds:schemaRefs>
    <ds:schemaRef ds:uri="602B5708-EC1A-4876-BF59-2E984896D015"/>
    <ds:schemaRef ds:uri="http://purl.org/dc/terms/"/>
    <ds:schemaRef ds:uri="http://schemas.microsoft.com/office/infopath/2007/PartnerControls"/>
    <ds:schemaRef ds:uri="http://schemas.microsoft.com/office/2006/documentManagement/types"/>
    <ds:schemaRef ds:uri="http://schemas.microsoft.com/office/2006/metadata/properties"/>
    <ds:schemaRef ds:uri="232fe557-ef79-448c-95e1-f74baca94817"/>
    <ds:schemaRef ds:uri="http://purl.org/dc/elements/1.1/"/>
    <ds:schemaRef ds:uri="http://schemas.openxmlformats.org/package/2006/metadata/core-properties"/>
    <ds:schemaRef ds:uri="http://www.w3.org/XML/1998/namespace"/>
    <ds:schemaRef ds:uri="http://purl.org/dc/dcmitype/"/>
    <ds:schemaRef ds:uri="6f66b919-c8fc-4e0e-92e7-76360a5d7581"/>
    <ds:schemaRef ds:uri="e641e4c3-5e95-47b8-a47b-b3feadae4bcd"/>
    <ds:schemaRef ds:uri="0cf43ff0-b49d-4682-a6bd-1929b08f2e78"/>
    <ds:schemaRef ds:uri="b1693e11-f520-4227-992e-1ccdcba525e8"/>
    <ds:schemaRef ds:uri="9f0d3e16-01aa-42b3-8d75-25598313f59a"/>
    <ds:schemaRef ds:uri="0a572a24-9baa-4bb7-9659-118945f052d7"/>
  </ds:schemaRefs>
</ds:datastoreItem>
</file>

<file path=customXml/itemProps2.xml><?xml version="1.0" encoding="utf-8"?>
<ds:datastoreItem xmlns:ds="http://schemas.openxmlformats.org/officeDocument/2006/customXml" ds:itemID="{5B499800-19DB-484D-8E0E-6FFE685F00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572a24-9baa-4bb7-9659-118945f052d7"/>
    <ds:schemaRef ds:uri="9f0d3e16-01aa-42b3-8d75-25598313f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685CD6-2FFE-4314-87EF-D91F31273C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Michel Bastiaansen</cp:lastModifiedBy>
  <cp:lastPrinted>2019-04-10T19:44:56Z</cp:lastPrinted>
  <dcterms:created xsi:type="dcterms:W3CDTF">2019-04-10T18:18:57Z</dcterms:created>
  <dcterms:modified xsi:type="dcterms:W3CDTF">2024-03-26T10:22:38Z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0x0101009B74F06EBB24404294B254E42BB2ACEA</vt:lpwstr>
  </property>
  <property fmtid="{D5CDD505-2E9C-101B-9397-08002B2CF9AE}" pid="3" name="MediaServiceImageTags">
    <vt:lpwstr/>
  </property>
</Properties>
</file>