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taatsbosbeheer.sharepoint.com/teams/e92c3d/Gedeelde documenten/General/E3531087 SIM 2024-2030/Aanbesteding/3. ontwerpfase/Bijlagen/"/>
    </mc:Choice>
  </mc:AlternateContent>
  <xr:revisionPtr revIDLastSave="903" documentId="8_{719B6F1E-3090-485F-8E6B-625871C31E84}" xr6:coauthVersionLast="47" xr6:coauthVersionMax="47" xr10:uidLastSave="{ECFBD9A5-D6C7-4678-A634-71A191698361}"/>
  <bookViews>
    <workbookView xWindow="-28920" yWindow="-120" windowWidth="29040" windowHeight="15840" xr2:uid="{23B07126-AA66-4160-A011-2772ED79DD8E}"/>
  </bookViews>
  <sheets>
    <sheet name="Duinbeek"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9" i="1" l="1"/>
  <c r="AA129" i="1"/>
  <c r="Z129" i="1"/>
  <c r="Y129" i="1"/>
  <c r="X129" i="1"/>
  <c r="AB97" i="1"/>
  <c r="Z97" i="1"/>
  <c r="Y97" i="1"/>
  <c r="W97" i="1"/>
  <c r="AB96" i="1"/>
  <c r="Z96" i="1"/>
  <c r="X96" i="1"/>
  <c r="AB95" i="1"/>
  <c r="AB94" i="1"/>
  <c r="Z94" i="1"/>
  <c r="X94" i="1"/>
  <c r="AB84" i="1"/>
  <c r="AA84" i="1"/>
  <c r="Z84" i="1"/>
  <c r="X84" i="1"/>
  <c r="W84" i="1"/>
  <c r="AB83" i="1"/>
  <c r="AA83" i="1"/>
  <c r="Z83" i="1"/>
  <c r="X83" i="1"/>
  <c r="W83" i="1"/>
  <c r="AB82" i="1"/>
  <c r="AA82" i="1"/>
  <c r="Z82" i="1"/>
  <c r="Y82" i="1"/>
  <c r="X82" i="1"/>
  <c r="W82" i="1"/>
  <c r="AC82" i="1" s="1"/>
  <c r="AA81" i="1"/>
  <c r="Z81" i="1"/>
  <c r="Y81" i="1"/>
  <c r="X81" i="1"/>
  <c r="AB78" i="1"/>
  <c r="AA78" i="1"/>
  <c r="Z78" i="1"/>
  <c r="Y78" i="1"/>
  <c r="X78" i="1"/>
  <c r="AB77" i="1"/>
  <c r="AA77" i="1"/>
  <c r="Z77" i="1"/>
  <c r="Y77" i="1"/>
  <c r="X77" i="1"/>
  <c r="AB72" i="1"/>
  <c r="Z72" i="1"/>
  <c r="Y72" i="1"/>
  <c r="X72" i="1"/>
  <c r="W72" i="1"/>
  <c r="AB70" i="1"/>
  <c r="AA70" i="1"/>
  <c r="Z70" i="1"/>
  <c r="X70" i="1"/>
  <c r="W70" i="1"/>
  <c r="AB68" i="1"/>
  <c r="Z68" i="1"/>
  <c r="Y68" i="1"/>
  <c r="W68" i="1"/>
  <c r="AB67" i="1"/>
  <c r="Z67" i="1"/>
  <c r="Y67" i="1"/>
  <c r="W67" i="1"/>
  <c r="AB62" i="1"/>
  <c r="AA62" i="1"/>
  <c r="Z62" i="1"/>
  <c r="Y62" i="1"/>
  <c r="W62" i="1"/>
  <c r="AB61" i="1"/>
  <c r="Z61" i="1"/>
  <c r="Y61" i="1"/>
  <c r="X61" i="1"/>
  <c r="AB58" i="1"/>
  <c r="AA58" i="1"/>
  <c r="Z58" i="1"/>
  <c r="X58" i="1"/>
  <c r="W58" i="1"/>
  <c r="AB56" i="1"/>
  <c r="AA56" i="1"/>
  <c r="Y56" i="1"/>
  <c r="X56" i="1"/>
  <c r="AB55" i="1"/>
  <c r="AA55" i="1"/>
  <c r="Y55" i="1"/>
  <c r="X55" i="1"/>
  <c r="AB52" i="1"/>
  <c r="AA52" i="1"/>
  <c r="Z52" i="1"/>
  <c r="AB51" i="1"/>
  <c r="AA51" i="1"/>
  <c r="Z51" i="1"/>
  <c r="Y51" i="1"/>
  <c r="X51" i="1"/>
  <c r="AB49" i="1"/>
  <c r="AA49" i="1"/>
  <c r="Z49" i="1"/>
  <c r="Y49" i="1"/>
  <c r="X49" i="1"/>
  <c r="AB48" i="1"/>
  <c r="AA48" i="1"/>
  <c r="Z48" i="1"/>
  <c r="Y48" i="1"/>
  <c r="X48" i="1"/>
  <c r="AB47" i="1"/>
  <c r="AA47" i="1"/>
  <c r="Z47" i="1"/>
  <c r="Y47" i="1"/>
  <c r="X47" i="1"/>
  <c r="AB45" i="1"/>
  <c r="AA45" i="1"/>
  <c r="Z45" i="1"/>
  <c r="X45" i="1"/>
  <c r="W45" i="1"/>
  <c r="AB44" i="1"/>
  <c r="Z44" i="1"/>
  <c r="X44" i="1"/>
  <c r="W44" i="1"/>
  <c r="AB43" i="1"/>
  <c r="Z43" i="1"/>
  <c r="X43" i="1"/>
  <c r="W43" i="1"/>
  <c r="AB33" i="1"/>
  <c r="AA33" i="1"/>
  <c r="Z33" i="1"/>
  <c r="Y33" i="1"/>
  <c r="W33" i="1"/>
  <c r="AA32" i="1"/>
  <c r="Z32" i="1"/>
  <c r="Y32" i="1"/>
  <c r="X32" i="1"/>
  <c r="AB31" i="1"/>
  <c r="AA31" i="1"/>
  <c r="Y31" i="1"/>
  <c r="X31" i="1"/>
  <c r="M97" i="1"/>
  <c r="K97" i="1"/>
  <c r="G97" i="1"/>
  <c r="I97" i="1" s="1"/>
  <c r="M96" i="1"/>
  <c r="K96" i="1"/>
  <c r="G96" i="1"/>
  <c r="I96" i="1" s="1"/>
  <c r="M95" i="1"/>
  <c r="K95" i="1"/>
  <c r="G95" i="1"/>
  <c r="I95" i="1" s="1"/>
  <c r="M94" i="1"/>
  <c r="K94" i="1"/>
  <c r="G94" i="1"/>
  <c r="I94" i="1" s="1"/>
  <c r="M90" i="1"/>
  <c r="K90" i="1"/>
  <c r="G90" i="1"/>
  <c r="I90" i="1" s="1"/>
  <c r="M89" i="1"/>
  <c r="K89" i="1"/>
  <c r="G89" i="1"/>
  <c r="I89" i="1" s="1"/>
  <c r="M84" i="1"/>
  <c r="K84" i="1"/>
  <c r="G84" i="1"/>
  <c r="I84" i="1" s="1"/>
  <c r="M83" i="1"/>
  <c r="K83" i="1"/>
  <c r="G83" i="1"/>
  <c r="I83" i="1" s="1"/>
  <c r="M82" i="1"/>
  <c r="K82" i="1"/>
  <c r="G82" i="1"/>
  <c r="I82" i="1" s="1"/>
  <c r="M81" i="1"/>
  <c r="K81" i="1"/>
  <c r="G81" i="1"/>
  <c r="I81" i="1" s="1"/>
  <c r="M78" i="1"/>
  <c r="K78" i="1"/>
  <c r="G78" i="1"/>
  <c r="I78" i="1" s="1"/>
  <c r="M77" i="1"/>
  <c r="K77" i="1"/>
  <c r="G77" i="1"/>
  <c r="I77" i="1" s="1"/>
  <c r="M72" i="1"/>
  <c r="K72" i="1"/>
  <c r="G72" i="1"/>
  <c r="I72" i="1" s="1"/>
  <c r="M70" i="1"/>
  <c r="K70" i="1"/>
  <c r="G70" i="1"/>
  <c r="I70" i="1" s="1"/>
  <c r="M68" i="1"/>
  <c r="K68" i="1"/>
  <c r="G68" i="1"/>
  <c r="I68" i="1" s="1"/>
  <c r="M67" i="1"/>
  <c r="K67" i="1"/>
  <c r="G67" i="1"/>
  <c r="I67" i="1" s="1"/>
  <c r="M62" i="1"/>
  <c r="K62" i="1"/>
  <c r="G62" i="1"/>
  <c r="I62" i="1" s="1"/>
  <c r="M61" i="1"/>
  <c r="K61" i="1"/>
  <c r="G61" i="1"/>
  <c r="I61" i="1" s="1"/>
  <c r="M58" i="1"/>
  <c r="K58" i="1"/>
  <c r="G58" i="1"/>
  <c r="I58" i="1" s="1"/>
  <c r="M56" i="1"/>
  <c r="K56" i="1"/>
  <c r="G56" i="1"/>
  <c r="I56" i="1" s="1"/>
  <c r="M55" i="1"/>
  <c r="K55" i="1"/>
  <c r="G55" i="1"/>
  <c r="I55" i="1" s="1"/>
  <c r="M52" i="1"/>
  <c r="K52" i="1"/>
  <c r="G52" i="1"/>
  <c r="I52" i="1" s="1"/>
  <c r="M51" i="1"/>
  <c r="K51" i="1"/>
  <c r="G51" i="1"/>
  <c r="I51" i="1" s="1"/>
  <c r="M49" i="1"/>
  <c r="K49" i="1"/>
  <c r="G49" i="1"/>
  <c r="I49" i="1" s="1"/>
  <c r="M48" i="1"/>
  <c r="K48" i="1"/>
  <c r="G48" i="1"/>
  <c r="I48" i="1" s="1"/>
  <c r="M47" i="1"/>
  <c r="K47" i="1"/>
  <c r="G47" i="1"/>
  <c r="I47" i="1" s="1"/>
  <c r="M45" i="1"/>
  <c r="K45" i="1"/>
  <c r="G45" i="1"/>
  <c r="I45" i="1" s="1"/>
  <c r="M44" i="1"/>
  <c r="K44" i="1"/>
  <c r="G44" i="1"/>
  <c r="I44" i="1" s="1"/>
  <c r="M43" i="1"/>
  <c r="K43" i="1"/>
  <c r="G43" i="1"/>
  <c r="I43" i="1" s="1"/>
  <c r="M33" i="1"/>
  <c r="K33" i="1"/>
  <c r="G33" i="1"/>
  <c r="I33" i="1" s="1"/>
  <c r="M32" i="1"/>
  <c r="K32" i="1"/>
  <c r="G32" i="1"/>
  <c r="I32" i="1" s="1"/>
  <c r="M31" i="1"/>
  <c r="K31" i="1"/>
  <c r="G31" i="1"/>
  <c r="I31" i="1" s="1"/>
  <c r="M23" i="1"/>
  <c r="K23" i="1"/>
  <c r="G23" i="1"/>
  <c r="I23" i="1" s="1"/>
  <c r="X10" i="1"/>
  <c r="Y10" i="1" s="1"/>
  <c r="Z10" i="1" s="1"/>
  <c r="AA10" i="1" s="1"/>
  <c r="AB10" i="1" s="1"/>
  <c r="Q10" i="1"/>
  <c r="R10" i="1"/>
  <c r="S10" i="1"/>
  <c r="T10" i="1"/>
  <c r="U10" i="1"/>
  <c r="V10" i="1"/>
  <c r="L102" i="1"/>
  <c r="O94" i="1" l="1"/>
  <c r="O95" i="1"/>
  <c r="O96" i="1"/>
  <c r="O97" i="1"/>
  <c r="O89" i="1"/>
  <c r="O90" i="1"/>
  <c r="O81" i="1"/>
  <c r="O82" i="1"/>
  <c r="O83" i="1"/>
  <c r="Y83" i="1" s="1"/>
  <c r="AC83" i="1" s="1"/>
  <c r="O84" i="1"/>
  <c r="Y84" i="1" s="1"/>
  <c r="AC84" i="1" s="1"/>
  <c r="O77" i="1"/>
  <c r="W77" i="1" s="1"/>
  <c r="AC77" i="1" s="1"/>
  <c r="O78" i="1"/>
  <c r="W78" i="1" s="1"/>
  <c r="AC78" i="1" s="1"/>
  <c r="O72" i="1"/>
  <c r="AA72" i="1" s="1"/>
  <c r="AC72" i="1" s="1"/>
  <c r="O70" i="1"/>
  <c r="Y70" i="1" s="1"/>
  <c r="AC70" i="1" s="1"/>
  <c r="O67" i="1"/>
  <c r="O68" i="1"/>
  <c r="O61" i="1"/>
  <c r="O62" i="1"/>
  <c r="X62" i="1" s="1"/>
  <c r="AC62" i="1" s="1"/>
  <c r="O58" i="1"/>
  <c r="Y58" i="1" s="1"/>
  <c r="AC58" i="1" s="1"/>
  <c r="O55" i="1"/>
  <c r="O56" i="1"/>
  <c r="O51" i="1"/>
  <c r="W51" i="1" s="1"/>
  <c r="AC51" i="1" s="1"/>
  <c r="O52" i="1"/>
  <c r="O47" i="1"/>
  <c r="W47" i="1" s="1"/>
  <c r="AC47" i="1" s="1"/>
  <c r="O48" i="1"/>
  <c r="W48" i="1" s="1"/>
  <c r="AC48" i="1" s="1"/>
  <c r="O49" i="1"/>
  <c r="W49" i="1" s="1"/>
  <c r="AC49" i="1" s="1"/>
  <c r="O43" i="1"/>
  <c r="O44" i="1"/>
  <c r="O45" i="1"/>
  <c r="Y45" i="1" s="1"/>
  <c r="AC45" i="1" s="1"/>
  <c r="O31" i="1"/>
  <c r="O32" i="1"/>
  <c r="O33" i="1"/>
  <c r="X33" i="1" s="1"/>
  <c r="AC33" i="1" s="1"/>
  <c r="O23" i="1"/>
  <c r="AB23" i="1" l="1"/>
  <c r="X23" i="1"/>
  <c r="Y23" i="1"/>
  <c r="Z23" i="1"/>
  <c r="AA23" i="1"/>
  <c r="W23" i="1"/>
  <c r="AB32" i="1"/>
  <c r="W32" i="1"/>
  <c r="Z31" i="1"/>
  <c r="W31" i="1"/>
  <c r="AC31" i="1" s="1"/>
  <c r="AA44" i="1"/>
  <c r="Y44" i="1"/>
  <c r="AC44" i="1" s="1"/>
  <c r="AA43" i="1"/>
  <c r="Y43" i="1"/>
  <c r="Y52" i="1"/>
  <c r="X52" i="1"/>
  <c r="W52" i="1"/>
  <c r="Z56" i="1"/>
  <c r="W56" i="1"/>
  <c r="AC56" i="1" s="1"/>
  <c r="Z55" i="1"/>
  <c r="W55" i="1"/>
  <c r="AA61" i="1"/>
  <c r="W61" i="1"/>
  <c r="AC61" i="1" s="1"/>
  <c r="AA68" i="1"/>
  <c r="X68" i="1"/>
  <c r="AA67" i="1"/>
  <c r="X67" i="1"/>
  <c r="AC67" i="1" s="1"/>
  <c r="AB81" i="1"/>
  <c r="W81" i="1"/>
  <c r="AC81" i="1" s="1"/>
  <c r="AB90" i="1"/>
  <c r="AA90" i="1"/>
  <c r="Z90" i="1"/>
  <c r="Y90" i="1"/>
  <c r="X90" i="1"/>
  <c r="W90" i="1"/>
  <c r="AB89" i="1"/>
  <c r="AA89" i="1"/>
  <c r="Z89" i="1"/>
  <c r="Y89" i="1"/>
  <c r="X89" i="1"/>
  <c r="W89" i="1"/>
  <c r="AA97" i="1"/>
  <c r="X97" i="1"/>
  <c r="AA96" i="1"/>
  <c r="Y96" i="1"/>
  <c r="W96" i="1"/>
  <c r="AA95" i="1"/>
  <c r="Z95" i="1"/>
  <c r="Y95" i="1"/>
  <c r="X95" i="1"/>
  <c r="W95" i="1"/>
  <c r="AA94" i="1"/>
  <c r="Y94" i="1"/>
  <c r="W94" i="1"/>
  <c r="AC97" i="1" l="1"/>
  <c r="AC96" i="1"/>
  <c r="AC95" i="1"/>
  <c r="AC89" i="1"/>
  <c r="AC90" i="1"/>
  <c r="AC68" i="1"/>
  <c r="AC55" i="1"/>
  <c r="X102" i="1"/>
  <c r="X112" i="1" s="1"/>
  <c r="X115" i="1" s="1"/>
  <c r="X130" i="1" s="1"/>
  <c r="X131" i="1" s="1"/>
  <c r="X133" i="1" s="1"/>
  <c r="X136" i="1" s="1"/>
  <c r="AC52" i="1"/>
  <c r="AC43" i="1"/>
  <c r="Y102" i="1"/>
  <c r="Y112" i="1" s="1"/>
  <c r="Y115" i="1" s="1"/>
  <c r="Y130" i="1" s="1"/>
  <c r="Y131" i="1" s="1"/>
  <c r="Y133" i="1" s="1"/>
  <c r="Y136" i="1" s="1"/>
  <c r="AA102" i="1"/>
  <c r="AA112" i="1" s="1"/>
  <c r="AA115" i="1" s="1"/>
  <c r="AA130" i="1" s="1"/>
  <c r="AA131" i="1" s="1"/>
  <c r="AA133" i="1" s="1"/>
  <c r="AA136" i="1" s="1"/>
  <c r="AC32" i="1"/>
  <c r="AB102" i="1"/>
  <c r="AB112" i="1" s="1"/>
  <c r="AB115" i="1" s="1"/>
  <c r="AB130" i="1" s="1"/>
  <c r="AB131" i="1" s="1"/>
  <c r="AB133" i="1" s="1"/>
  <c r="AB136" i="1" s="1"/>
  <c r="Z102" i="1"/>
  <c r="Z112" i="1" s="1"/>
  <c r="Z115" i="1" s="1"/>
  <c r="Z130" i="1" s="1"/>
  <c r="Z131" i="1" s="1"/>
  <c r="Z133" i="1" s="1"/>
  <c r="Z136" i="1" s="1"/>
  <c r="AC23" i="1"/>
  <c r="W102" i="1"/>
  <c r="W112" i="1" s="1"/>
  <c r="AC94" i="1"/>
  <c r="AC102" i="1" l="1"/>
  <c r="W111" i="1" s="1"/>
  <c r="W115" i="1" s="1"/>
  <c r="W130" i="1" s="1"/>
  <c r="AC112" i="1"/>
  <c r="AC115" i="1" l="1"/>
  <c r="AC130" i="1"/>
  <c r="W131" i="1"/>
  <c r="W133" i="1" s="1"/>
  <c r="AC131" i="1" l="1"/>
  <c r="W136" i="1"/>
  <c r="AC133" i="1"/>
  <c r="AC13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Schut, Arno</author>
    <author>Jan de Knegt</author>
    <author>Gerjo</author>
  </authors>
  <commentList>
    <comment ref="C9" authorId="0" shapeId="0" xr:uid="{5A282FF9-A05A-44B7-9B23-7B6566D725A7}">
      <text>
        <r>
          <rPr>
            <b/>
            <sz val="9"/>
            <color indexed="81"/>
            <rFont val="Tahoma"/>
            <family val="2"/>
          </rPr>
          <t>In enig planjaar</t>
        </r>
        <r>
          <rPr>
            <sz val="9"/>
            <color indexed="81"/>
            <rFont val="Tahoma"/>
            <family val="2"/>
          </rPr>
          <t xml:space="preserve">
</t>
        </r>
      </text>
    </comment>
    <comment ref="D9" authorId="0" shapeId="0" xr:uid="{B2493911-2737-4EE9-B61F-B9BD46EB6633}">
      <text>
        <r>
          <rPr>
            <b/>
            <sz val="9"/>
            <color indexed="81"/>
            <rFont val="Tahoma"/>
            <family val="2"/>
          </rPr>
          <t xml:space="preserve">in enig planjaar
</t>
        </r>
        <r>
          <rPr>
            <sz val="9"/>
            <color indexed="81"/>
            <rFont val="Tahoma"/>
            <family val="2"/>
          </rPr>
          <t xml:space="preserve">
</t>
        </r>
      </text>
    </comment>
    <comment ref="E9" authorId="1" shapeId="0" xr:uid="{E76CA234-4874-413C-B847-B5DFE76969FC}">
      <text>
        <r>
          <rPr>
            <sz val="8"/>
            <color indexed="81"/>
            <rFont val="Tahoma"/>
            <family val="2"/>
          </rPr>
          <t xml:space="preserve">Mogelijke invoer:
m1 (strekkende meter),  m2 (vierkante meter),
m3 (kubieke meter), post, st (stuks),
stpst (stelpost) , wk (week), vr (vracht), are, ha
</t>
        </r>
      </text>
    </comment>
    <comment ref="Q9" authorId="1" shapeId="0" xr:uid="{E8BDCF05-E06A-4E57-A4B7-4AEDD3530499}">
      <text>
        <r>
          <rPr>
            <b/>
            <sz val="8"/>
            <color indexed="81"/>
            <rFont val="Tahoma"/>
            <family val="2"/>
          </rPr>
          <t>Vul in de onderstaande kolommen een j in (met een kleine letter) indien in het (de) desbetreffende jaar (jaren) werkzaamheden worden gepland</t>
        </r>
        <r>
          <rPr>
            <sz val="8"/>
            <color indexed="81"/>
            <rFont val="Tahoma"/>
            <family val="2"/>
          </rPr>
          <t xml:space="preserve">
</t>
        </r>
      </text>
    </comment>
    <comment ref="B100" authorId="2" shapeId="0" xr:uid="{CFFC4874-0C4A-4BC6-A79E-5247E154AD8F}">
      <text>
        <r>
          <rPr>
            <sz val="9"/>
            <color indexed="81"/>
            <rFont val="Tahoma"/>
            <family val="2"/>
          </rPr>
          <t>Normbedrag hoogwerker per dag wordt als volgt berekend: Arbeidsuren van alle te snoeien bomen 10-20 m en &gt; 20 m per jaar totaliseren. Het totaal delen door 24 (3 man 1 dag) = het aantal dagen. Per dag geld een max tarief van € 200,-.</t>
        </r>
      </text>
    </comment>
  </commentList>
</comments>
</file>

<file path=xl/sharedStrings.xml><?xml version="1.0" encoding="utf-8"?>
<sst xmlns="http://schemas.openxmlformats.org/spreadsheetml/2006/main" count="332" uniqueCount="170">
  <si>
    <t xml:space="preserve">BASISGEGEVENS                                                                  </t>
  </si>
  <si>
    <t>Rijksmonumentnummer</t>
  </si>
  <si>
    <t>Eerste jaar planperiode</t>
  </si>
  <si>
    <t>Monumentnaam (indien van toepassing)</t>
  </si>
  <si>
    <t xml:space="preserve">Laatste jaar </t>
  </si>
  <si>
    <t>Zelfstandig onderdeel</t>
  </si>
  <si>
    <t>Naam</t>
  </si>
  <si>
    <t>Monumentadres</t>
  </si>
  <si>
    <t>Duinbeekseweg 19</t>
  </si>
  <si>
    <t xml:space="preserve">Adres </t>
  </si>
  <si>
    <t>Postcode en plaats</t>
  </si>
  <si>
    <t>4356 CD Oostkapelle</t>
  </si>
  <si>
    <t>Datum</t>
  </si>
  <si>
    <t>volgnummer</t>
  </si>
  <si>
    <t>STABU-code en omschrijving</t>
  </si>
  <si>
    <t>Fre-quen-tie</t>
  </si>
  <si>
    <t>Aan-tal</t>
  </si>
  <si>
    <t>Een-heid</t>
  </si>
  <si>
    <t>Arbeid in uren</t>
  </si>
  <si>
    <t>Arbeid in uren totaal</t>
  </si>
  <si>
    <t>Uurtarief</t>
  </si>
  <si>
    <t>Materiaal totaal</t>
  </si>
  <si>
    <t>Materieel totaal</t>
  </si>
  <si>
    <t>Totaal</t>
  </si>
  <si>
    <t xml:space="preserve">Jaar vd werkzaamheden
</t>
  </si>
  <si>
    <t>Planjaar 1 bedragen</t>
  </si>
  <si>
    <t>Planjaar 2 bedragen</t>
  </si>
  <si>
    <t>Planjaar 3 bedragen</t>
  </si>
  <si>
    <t>Planjaar 4 bedragen</t>
  </si>
  <si>
    <t>Planjaar 5 bedragen</t>
  </si>
  <si>
    <t>Planjaar 6 bedragen</t>
  </si>
  <si>
    <t>TOTAAL</t>
  </si>
  <si>
    <t xml:space="preserve">Toelichting </t>
  </si>
  <si>
    <t xml:space="preserve">laatste jaar evaluatie noodzakelijk </t>
  </si>
  <si>
    <t>01 Voor het werk geldende
     bepalingen</t>
  </si>
  <si>
    <t>92 Groene monumenten (begraafplaatsen, parken, tuinen, e.d.)</t>
  </si>
  <si>
    <t>92.01 Hoogstamboomgaarden/
leifruit collecties</t>
  </si>
  <si>
    <t>* kernwaarde: hoogstamboomgaarden waarbij het beschermde monument overwegend (voor meer dan 50 %) uit boomgaard bestaat. *kernwaarde: historische leifruitcollecties</t>
  </si>
  <si>
    <t xml:space="preserve">Snoeien met snoeischaar, handzaag en ladder. Afvoer snoeiafval met de kruiwagen. Bemesten van de bomen zit in de norm. Voor jonge bomen is de tijdnorm veel te hoog maar daar zit  6-8x/jaar de plantspiegel schoon houden bij in. Onkruid vrij houden alleen bij jonge bomen; in norm inbegrepen. </t>
  </si>
  <si>
    <t>verzorgen van bomen: snoeien bomen, onkruid vrij houden boomspiegel en bemesten</t>
  </si>
  <si>
    <t>st</t>
  </si>
  <si>
    <t>j</t>
  </si>
  <si>
    <t xml:space="preserve">Snoeien met snoeischaar, handzaag en ladder. Afvoer snoeiafval met de kruiwagen. Bemesten van de bomen zit in de norm. Voor jonge bomen is de tijdnorm veel te hoog maar daar zit  6-8x/jaar de plantspiegel schoon houden bij in. Leifruit 2x/jaar snoeien en plantspiegel vrijhouden. Onkruid vrij houden alleen bij jonge bomen; in norm inbegrepen. </t>
  </si>
  <si>
    <t>verzorgen van leifruit: snoeien, onkruid vrij houden boomspiegel, leiden en bemesten</t>
  </si>
  <si>
    <t>92.02Grasland</t>
  </si>
  <si>
    <t>hoofdstructuur grasland</t>
  </si>
  <si>
    <t>grasland (bermen, gazons, parkweiden en ruigten in parkbossen en langs water-lopen); alleen voor zover niet begraasd</t>
  </si>
  <si>
    <t>maaien (max 2x/ jaar) grootschalig opp &gt; 500 m2 incl. afvoeren maaisel</t>
  </si>
  <si>
    <t>are</t>
  </si>
  <si>
    <t xml:space="preserve">Maaien en afvoeren van het grasland in nazomer (10% sparen in overleg met OG) met gepast (klein) materieel. Lage snelheid. Verplicht gebruik van messenbalk. Afharken en afvoeren van gras met kleinschalig materieel. Vrijkomend materiaal afvoeren en storten. </t>
  </si>
  <si>
    <t>bladruimen (max 1x/ jaar)</t>
  </si>
  <si>
    <t>92.03 Hagen, topiaria en berceaus</t>
  </si>
  <si>
    <t>92.04 Heestergroepen</t>
  </si>
  <si>
    <t>kernwaarde: heestergroepen, die bepalend zijn in een (landschappelijke) aanleg en die vanuit de ontwerpgedachte van de aanleg een belangrijke ruimtelijke functie hebben op hun specifieke plek (bijvoorbeeld als afsluiting van een zichtlijn)</t>
  </si>
  <si>
    <t xml:space="preserve">snoeien heesters </t>
  </si>
  <si>
    <t>m2</t>
  </si>
  <si>
    <t>handmatig snoeien/bosmaaien van heesters en kruidig gewas o.a. t.b.v. aanplant bosplantsoen en terugdringen dominantie Am. Vogelkers en Rhododenderon.</t>
  </si>
  <si>
    <t>bemesten</t>
  </si>
  <si>
    <t>handmatig bemesten met een biologische vorm van bemesting (0,13 kg/m2), welke voordien afgestemd wordt en goedgekeurd dient te worden door OG.</t>
  </si>
  <si>
    <t>planten haagplantsoen incl wildbescherming</t>
  </si>
  <si>
    <t>leveren en aanplanten haagplantsoen (maat P9) en leveren en aanbrengen wildbescherming (natuurlijk afbreekbare groeikokers met bamboestok). Soortkeuze plantsoen, herkomst en locatie in overleg met OG.  zie ook bijlage 4 2.2</t>
  </si>
  <si>
    <t xml:space="preserve">                                                                                                                                                                                                                        </t>
  </si>
  <si>
    <t xml:space="preserve">92.05 Heesterborders, vaste planten borders en rozenperken     </t>
  </si>
  <si>
    <t>kernwaarde: heesterborders, plantenborders en rozenperken, op basis van aangetoonde beplantingsschema's uit een voor de monumentale waarde relevante historische fase</t>
  </si>
  <si>
    <t>92.06 Kuipplantencollectie</t>
  </si>
  <si>
    <t>kernwaarde: kuipplantencollectie voor zover aantoonbaar onderdeel ontwerp aanleg</t>
  </si>
  <si>
    <t>92.07 Laanbeplantingen</t>
  </si>
  <si>
    <t>hoofdstructuur laanbeplanting</t>
  </si>
  <si>
    <t>snoeien bomen, begeleiding lanen</t>
  </si>
  <si>
    <t>snoeihoogte &lt; 10m - met 6 tot 10 takken per boom</t>
  </si>
  <si>
    <t>Begeleidingssnoei. Hout blijft achter en dient door ON naar door OG aangegeven locatie in bosvak gebracht te worden. Kosten hoogwerker ingebrepen.</t>
  </si>
  <si>
    <t>snoeihoogte  10m - 20 m - met 11 tot 15 takken per boom</t>
  </si>
  <si>
    <t>Snoeien ten behoeve van vrijzetten lanen en/of boomveiligheid. Kosten hoogwerker ingebrepen. Hout blijft achter en dient door ON naar door OG aangegeven locatie in bosvak gebracht te worden.</t>
  </si>
  <si>
    <t>snoeihoogte  &gt; 20 m - met meer dan 26 takken per boom</t>
  </si>
  <si>
    <t>incidenteel kappen, verwijderen bomen, vellen en stobbe verwijderen</t>
  </si>
  <si>
    <t xml:space="preserve"> </t>
  </si>
  <si>
    <t xml:space="preserve">stamdiameter 0,2 - 0,3 m </t>
  </si>
  <si>
    <t>Handmatig kappen bomen op aanwijs OG met behulp van eventueel benodigd materieel. Hout blijft achter en dient door ON naar door OG aangegeven locatie in bosvak gebracht te worden.</t>
  </si>
  <si>
    <t xml:space="preserve">stamdiameter 0,3 - 0,5 m </t>
  </si>
  <si>
    <t xml:space="preserve">stamdiameter 0,7 - 1 m </t>
  </si>
  <si>
    <t xml:space="preserve">incidenteel inboeten bomen, planten bomen, incl. boompalen e.d. </t>
  </si>
  <si>
    <t>zie ook bijlage 4 2.2</t>
  </si>
  <si>
    <t>boom stamomtrek 16-18 met kluit  incl wildbescherming</t>
  </si>
  <si>
    <t>leveren en aanplanten laanbomen incl boompalen en wildbescherming (stalen gaaskorf (fijnmazig en sterk) 2 meter hoog, houten palen robinia onbehand. 10/12 dik en bestand tegen herten). Soortkeuze plantsoen, herkomst en locatie in overleg met OG.</t>
  </si>
  <si>
    <t>water geven jonge aanplant</t>
  </si>
  <si>
    <t>Alleen bij grote droogte in overleg met OG 3x per jaar. 5 minuten per stuk + gebruik trekker met tankwagen.</t>
  </si>
  <si>
    <t>92.08 Parkbosranden</t>
  </si>
  <si>
    <t>hoofdstructuur parkbosranden, voor zover het gaat om de buitenste rij of groepen bomen of heesters</t>
  </si>
  <si>
    <t>boom stamomtrek 10-16 zonder kluit incl wildbescherming</t>
  </si>
  <si>
    <t>incidenteel kappen, verwijderen bomen, vellen en stobbe verwijderen (ingeval van herplant)</t>
  </si>
  <si>
    <t>heesters</t>
  </si>
  <si>
    <t>snoeien heesters</t>
  </si>
  <si>
    <t>inboeten bosplantsoen incl wildbescherming</t>
  </si>
  <si>
    <t>leveren en aanplanten bosplantsoen en leveren en aanbrengen wildbescherming (natuurlijk afbreekbare groeikokers met bamboestok). Soortkeuze plantsoen, herkomst en locatie in overleg met OG.  zie ook bijlage 4 2.2</t>
  </si>
  <si>
    <t>92.09 Solitairen en boomgroepen</t>
  </si>
  <si>
    <t>Hoofdstructuur solitairen en boomgroepen die beeldbepalend zijn in een (landschappelijke) aanleg en die vanuit de ontwerpgedachte van de aanleg een belangrijke ruimtelijke functie hebben op hun specifieke plek (bijvoorbeeld als coulisse in een parkweide) en bij begraafplaatsen, boomsingels</t>
  </si>
  <si>
    <t>snoeien bomen</t>
  </si>
  <si>
    <t>incidenteel inboeten bomen volgens oorspronkelijk ontwerp (cultivar en plaats), planten bomen, incl. boompalen e.d.</t>
  </si>
  <si>
    <t>boom stamomtrek 10-16 met kluit incl wildbescherming</t>
  </si>
  <si>
    <r>
      <t xml:space="preserve">leveren en aanplanten laanbomen incl boompalen en </t>
    </r>
    <r>
      <rPr>
        <b/>
        <sz val="10"/>
        <rFont val="Agrofont"/>
        <family val="2"/>
      </rPr>
      <t>10 st.</t>
    </r>
    <r>
      <rPr>
        <sz val="10"/>
        <rFont val="Agrofont"/>
        <family val="2"/>
      </rPr>
      <t xml:space="preserve"> wildbescherming (stalen gaaskorf (fijnmazig en sterk) 2 meter hoog, houten palen robinia onbehand. 10/12 dik en bestand tegen herten). Soortkeuze plantsoen, herkomst en locatie in overleg met OG.</t>
    </r>
  </si>
  <si>
    <t>beschermen jonge aanplant tegen herten met stalen korf</t>
  </si>
  <si>
    <t>Idem</t>
  </si>
  <si>
    <t>beschermen jonge aanplant tegen hazen of konijnen met plastic boommanchet.</t>
  </si>
  <si>
    <t xml:space="preserve">stamdiameter 0,5 - 0,7 m </t>
  </si>
  <si>
    <t>stobbe boren of frezen (grotere bomen)</t>
  </si>
  <si>
    <t>machinaal uitfrezen boomstronk tot ca 30 cm onder maaiveld.</t>
  </si>
  <si>
    <t>92.10 Zichtassen en zichtlijnen</t>
  </si>
  <si>
    <t>hoofdstructuur zichtassen en zichtlijnen</t>
  </si>
  <si>
    <t>incidenteel verwijderen opslag</t>
  </si>
  <si>
    <t>Handmatig uittrekken of uitsteken zaailingen en opslag.</t>
  </si>
  <si>
    <t>92.11 Aardwerken</t>
  </si>
  <si>
    <t>Maatwerk. Kostprijs</t>
  </si>
  <si>
    <t>verwijderen takken boom</t>
  </si>
  <si>
    <t>m1</t>
  </si>
  <si>
    <t>Begeleidingssnoei. Hout blijft achter en dient door ON naar door OG aangegeven locatie in bosvak gebracht te worden.</t>
  </si>
  <si>
    <t>snoeien te ver uitgegroeide heesters</t>
  </si>
  <si>
    <t>Handmatig snoeien. Vrijkomend hout verwerken in bosvak.</t>
  </si>
  <si>
    <t>92.12 Waterpartijen en waterlopen</t>
  </si>
  <si>
    <t>hoofdstructuur waterpartijen en waterlopen</t>
  </si>
  <si>
    <t>schoon en op diepte houden obv offerte (kortcyclisch, inclusief afvoeren en opslaan bagger en afwerken depot)</t>
  </si>
  <si>
    <t>post</t>
  </si>
  <si>
    <t>Handmatig. 100 m2/uur (naar boven afgerond) Deze norm is gebaseerd op Gb blz 183 normale begroeiing.</t>
  </si>
  <si>
    <t>onderhoud en werkzaam houden duikers en stuwen</t>
  </si>
  <si>
    <t>machinaal verwijderen blad en inspecteren.</t>
  </si>
  <si>
    <t xml:space="preserve">Doorspuiten duiker </t>
  </si>
  <si>
    <t>Voor duikers langer dan 1 meter. Afhankelijk van de lengte van de duiker, daarom norm per strekkende  meter duiker</t>
  </si>
  <si>
    <t>92.13 Wegen, paden en terrassen van historisch padenstelsel</t>
  </si>
  <si>
    <t>hoofdstructuur historisch padenstelsel</t>
  </si>
  <si>
    <t>onkruidvrij houden ongebonden verharding en elementenverharding</t>
  </si>
  <si>
    <t>machinaal schoffelen</t>
  </si>
  <si>
    <t>blad ruimen</t>
  </si>
  <si>
    <t>Zie blad ruimen van gras. Vaak kleinere oppervlakten. Norm gelijk gehouden aan blad verwijderen van gras. betreft verwijderen blad en takken van de padenstructuur in het najaar (na bladval). Blad wordt in het bos verwerkt, niet op stinzenlocaties.</t>
  </si>
  <si>
    <t>steken graskanten</t>
  </si>
  <si>
    <t>Kanten steken met hand of machine, kant los schoffelen en vrijkomend materiaal ter plaatse verwerken.</t>
  </si>
  <si>
    <t>aanvullen van de toplaag (zoals grind, schelpen of zand)</t>
  </si>
  <si>
    <t>zorgen dat (half) verharde paden een toplaag schelpen bevatten door jaarlijks deels opschelpen, tevens afwatering paden garanderen door indien nodig opnieuw profileren (bol leggen) en zandpaden waar nodig egaliseren en aanvullen met zand uit het gebied.</t>
  </si>
  <si>
    <t>Groot materieel voor subsidiabele werkzaamheden, voor zover niet al verwerkt in de normen</t>
  </si>
  <si>
    <t>hoogwerker, steigerkosten, kranen voor… (vul in voor welke werkzaamheid)</t>
  </si>
  <si>
    <t>uur</t>
  </si>
  <si>
    <t>Alleen voor kosten die subsidiabel zijn volgens Stabu 92 van de Leidraad en niet indien in de normbedragen al is voorzien in dit materieel. Maatwerk, kostprijs</t>
  </si>
  <si>
    <t xml:space="preserve">Subtotaal </t>
  </si>
  <si>
    <t>SUBTOTAAL van alle werkzaamheden</t>
  </si>
  <si>
    <t>Onvoorzien</t>
  </si>
  <si>
    <t>Subtotaal incl. onvoorzien</t>
  </si>
  <si>
    <t>Directiekosten</t>
  </si>
  <si>
    <t>Opstellen instandhoudingsplan</t>
  </si>
  <si>
    <t>Subtotaal incl. directiekosten</t>
  </si>
  <si>
    <t>Adviseurs</t>
  </si>
  <si>
    <t>Kosten voor abonnement en periodieke inspectie</t>
  </si>
  <si>
    <t>Diverse adviseurs</t>
  </si>
  <si>
    <t>Diverse specialisten</t>
  </si>
  <si>
    <t>Tuinhistorisch onderzoek</t>
  </si>
  <si>
    <t>accountantskosten</t>
  </si>
  <si>
    <t>Subtotaal incl. adviseurskosten</t>
  </si>
  <si>
    <t>Leges</t>
  </si>
  <si>
    <t>Subtotaal incl. leges</t>
  </si>
  <si>
    <t>Indexeringspercentage</t>
  </si>
  <si>
    <t>Indexeringsbedrag</t>
  </si>
  <si>
    <t>Subtotaal incl. indexering</t>
  </si>
  <si>
    <t>BTW</t>
  </si>
  <si>
    <r>
      <t xml:space="preserve">BTW terug     </t>
    </r>
    <r>
      <rPr>
        <sz val="9"/>
        <rFont val="Agrofont"/>
        <family val="2"/>
      </rPr>
      <t>(percentage invullen zonder - teken)</t>
    </r>
  </si>
  <si>
    <t>Historische park- en tuinaanleg behorende tot de historische buitenplaats Duinbeek</t>
  </si>
  <si>
    <t>Tuin- en parkaanleg</t>
  </si>
  <si>
    <t>Materiaal</t>
  </si>
  <si>
    <t>Materieel</t>
  </si>
  <si>
    <t>Stelposten</t>
  </si>
  <si>
    <t>Arbeid totaal</t>
  </si>
  <si>
    <t>Begeleiding Opdrachtgever</t>
  </si>
  <si>
    <t>TOTAAL Inschrijving Duinbeek</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</si>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</sst>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0000"/>
  </numFmts>
  <fonts count="15" x14ac:knownFonts="1">
    <font>
      <sz val="10"/>
      <color theme="1"/>
      <name val="Agrofont"/>
      <family val="2"/>
    </font>
    <font>
      <b/>
      <sz val="9"/>
      <color indexed="81"/>
      <name val="Tahoma"/>
      <family val="2"/>
    </font>
    <font>
      <sz val="9"/>
      <color indexed="81"/>
      <name val="Tahoma"/>
      <family val="2"/>
    </font>
    <font>
      <sz val="8"/>
      <color indexed="81"/>
      <name val="Tahoma"/>
      <family val="2"/>
    </font>
    <font>
      <b/>
      <sz val="8"/>
      <color indexed="81"/>
      <name val="Tahoma"/>
      <family val="2"/>
    </font>
    <font>
      <sz val="10"/>
      <color rgb="FFFF0000"/>
      <name val="Agrofont"/>
      <family val="2"/>
    </font>
    <font>
      <b/>
      <sz val="10"/>
      <color theme="1"/>
      <name val="Agrofont"/>
      <family val="2"/>
    </font>
    <font>
      <b/>
      <sz val="12"/>
      <name val="Agrofont"/>
      <family val="2"/>
    </font>
    <font>
      <b/>
      <sz val="10"/>
      <name val="Agrofont"/>
      <family val="2"/>
    </font>
    <font>
      <sz val="10"/>
      <name val="Agrofont"/>
      <family val="2"/>
    </font>
    <font>
      <i/>
      <sz val="10"/>
      <name val="Agrofont"/>
      <family val="2"/>
    </font>
    <font>
      <sz val="10"/>
      <color theme="0" tint="-0.34998626667073579"/>
      <name val="Agrofont"/>
      <family val="2"/>
    </font>
    <font>
      <sz val="9"/>
      <name val="Agrofont"/>
      <family val="2"/>
    </font>
    <font>
      <sz val="10"/>
      <color rgb="FF000000"/>
      <name val="Agrofont"/>
      <family val="2"/>
    </font>
    <font>
      <b/>
      <sz val="10"/>
      <name val="Arial"/>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diagonal/>
    </border>
    <border>
      <left style="thin">
        <color rgb="FF000000"/>
      </left>
      <right style="thin">
        <color rgb="FF000000"/>
      </right>
      <top style="thin">
        <color rgb="FF000000"/>
      </top>
      <bottom style="hair">
        <color indexed="64"/>
      </bottom>
      <diagonal/>
    </border>
    <border>
      <left style="thin">
        <color rgb="FF000000"/>
      </left>
      <right style="thin">
        <color rgb="FF000000"/>
      </right>
      <top style="hair">
        <color indexed="64"/>
      </top>
      <bottom style="hair">
        <color indexed="64"/>
      </bottom>
      <diagonal/>
    </border>
    <border>
      <left style="thin">
        <color rgb="FF000000"/>
      </left>
      <right style="thin">
        <color rgb="FF000000"/>
      </right>
      <top style="hair">
        <color indexed="64"/>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rgb="FF000000"/>
      </left>
      <right style="thin">
        <color rgb="FF000000"/>
      </right>
      <top style="thin">
        <color rgb="FF000000"/>
      </top>
      <bottom/>
      <diagonal/>
    </border>
    <border>
      <left/>
      <right style="thin">
        <color rgb="FF000000"/>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261">
    <xf numFmtId="0" fontId="0" fillId="0" borderId="0" xfId="0"/>
    <xf numFmtId="0" fontId="0" fillId="0" borderId="0" xfId="0" applyAlignment="1">
      <alignment vertical="top"/>
    </xf>
    <xf numFmtId="0" fontId="0" fillId="3" borderId="0" xfId="0" applyFill="1"/>
    <xf numFmtId="0" fontId="0" fillId="0" borderId="0" xfId="0" applyAlignment="1">
      <alignment vertical="top"/>
    </xf>
    <xf numFmtId="0" fontId="0" fillId="0" borderId="0" xfId="0" applyBorder="1" applyAlignment="1">
      <alignment vertical="top" wrapText="1"/>
    </xf>
    <xf numFmtId="0" fontId="0" fillId="0" borderId="0" xfId="0" applyBorder="1" applyAlignment="1">
      <alignment vertical="top"/>
    </xf>
    <xf numFmtId="4" fontId="0" fillId="5" borderId="16" xfId="0" applyNumberFormat="1" applyFill="1" applyBorder="1" applyAlignment="1" applyProtection="1">
      <alignment vertical="top" wrapText="1"/>
      <protection locked="0"/>
    </xf>
    <xf numFmtId="44" fontId="0" fillId="5" borderId="16" xfId="0" applyNumberFormat="1" applyFill="1" applyBorder="1" applyAlignment="1" applyProtection="1">
      <alignment vertical="top" wrapText="1"/>
      <protection locked="0"/>
    </xf>
    <xf numFmtId="44" fontId="9" fillId="5" borderId="16" xfId="0" applyNumberFormat="1" applyFont="1" applyFill="1" applyBorder="1" applyAlignment="1" applyProtection="1">
      <alignment vertical="top" wrapText="1"/>
      <protection locked="0"/>
    </xf>
    <xf numFmtId="0" fontId="0" fillId="3" borderId="0" xfId="0" applyFill="1" applyBorder="1" applyAlignment="1">
      <alignment vertical="top"/>
    </xf>
    <xf numFmtId="0" fontId="0" fillId="3" borderId="0" xfId="0" applyFill="1" applyBorder="1"/>
    <xf numFmtId="0" fontId="0" fillId="0" borderId="0" xfId="0" applyBorder="1" applyAlignment="1">
      <alignment horizontal="center"/>
    </xf>
    <xf numFmtId="0" fontId="0" fillId="0" borderId="0" xfId="0" applyAlignment="1" applyProtection="1">
      <alignment vertical="top"/>
    </xf>
    <xf numFmtId="0" fontId="0" fillId="0" borderId="2" xfId="0" applyBorder="1" applyAlignment="1" applyProtection="1">
      <alignment vertical="top" wrapText="1"/>
    </xf>
    <xf numFmtId="0" fontId="0" fillId="0" borderId="0" xfId="0" applyAlignment="1" applyProtection="1">
      <alignment vertical="top" wrapText="1"/>
    </xf>
    <xf numFmtId="0" fontId="0" fillId="0" borderId="4" xfId="0" applyBorder="1" applyAlignment="1" applyProtection="1">
      <alignment vertical="top" wrapText="1"/>
    </xf>
    <xf numFmtId="0" fontId="0" fillId="0" borderId="0" xfId="0" applyAlignment="1" applyProtection="1">
      <alignment horizontal="center" vertical="top" wrapText="1"/>
    </xf>
    <xf numFmtId="0" fontId="0" fillId="0" borderId="5" xfId="0" applyBorder="1" applyAlignment="1" applyProtection="1">
      <alignment vertical="top" wrapText="1"/>
    </xf>
    <xf numFmtId="0" fontId="0" fillId="3" borderId="0" xfId="0" applyFill="1" applyBorder="1" applyAlignment="1" applyProtection="1">
      <alignment vertical="top" wrapText="1"/>
    </xf>
    <xf numFmtId="0" fontId="0" fillId="3" borderId="5" xfId="0" applyFill="1" applyBorder="1" applyAlignment="1" applyProtection="1">
      <alignment vertical="top" wrapText="1"/>
    </xf>
    <xf numFmtId="0" fontId="0" fillId="3" borderId="0" xfId="0" applyFill="1" applyAlignment="1" applyProtection="1">
      <alignment vertical="top" wrapText="1"/>
    </xf>
    <xf numFmtId="0" fontId="8" fillId="0" borderId="0" xfId="0" applyFont="1" applyAlignment="1" applyProtection="1">
      <alignment vertical="top" wrapText="1"/>
    </xf>
    <xf numFmtId="0" fontId="0" fillId="0" borderId="6" xfId="0" applyBorder="1" applyAlignment="1" applyProtection="1">
      <alignment vertical="top" wrapText="1"/>
    </xf>
    <xf numFmtId="0" fontId="0" fillId="0" borderId="4" xfId="0" applyBorder="1" applyAlignment="1" applyProtection="1">
      <alignment horizontal="center" vertical="top" wrapText="1"/>
    </xf>
    <xf numFmtId="0" fontId="0" fillId="0" borderId="0" xfId="0" applyFill="1" applyAlignment="1" applyProtection="1">
      <alignment horizontal="left" vertical="top" wrapText="1"/>
    </xf>
    <xf numFmtId="0" fontId="8" fillId="0" borderId="7" xfId="0" applyFont="1" applyBorder="1" applyAlignment="1" applyProtection="1">
      <alignment vertical="top" wrapText="1"/>
    </xf>
    <xf numFmtId="0" fontId="8" fillId="0" borderId="0" xfId="0" applyFont="1" applyProtection="1"/>
    <xf numFmtId="0" fontId="0" fillId="0" borderId="0" xfId="0" applyProtection="1"/>
    <xf numFmtId="0" fontId="0" fillId="0" borderId="14" xfId="0" applyBorder="1" applyAlignment="1" applyProtection="1">
      <alignment vertical="top" wrapText="1"/>
    </xf>
    <xf numFmtId="14" fontId="0" fillId="0" borderId="0" xfId="0" applyNumberFormat="1" applyFill="1" applyAlignment="1" applyProtection="1">
      <alignment horizontal="left" vertical="top" wrapText="1"/>
    </xf>
    <xf numFmtId="0" fontId="0" fillId="0" borderId="7" xfId="0" applyBorder="1" applyAlignment="1" applyProtection="1">
      <alignment vertical="top" wrapText="1"/>
    </xf>
    <xf numFmtId="0" fontId="9" fillId="0" borderId="0" xfId="0" applyFont="1" applyAlignment="1" applyProtection="1">
      <alignment vertical="top" wrapText="1"/>
    </xf>
    <xf numFmtId="0" fontId="0" fillId="0" borderId="7" xfId="0" applyBorder="1" applyAlignment="1" applyProtection="1">
      <alignment horizontal="left" vertical="top" wrapText="1"/>
    </xf>
    <xf numFmtId="0" fontId="9" fillId="0" borderId="0" xfId="0" applyFont="1" applyAlignment="1" applyProtection="1">
      <alignment horizontal="center" vertical="top" wrapText="1"/>
    </xf>
    <xf numFmtId="0" fontId="9" fillId="0" borderId="0" xfId="0" applyFont="1" applyAlignment="1" applyProtection="1">
      <alignment wrapText="1"/>
    </xf>
    <xf numFmtId="2" fontId="0" fillId="0" borderId="0" xfId="0" applyNumberFormat="1" applyFill="1" applyAlignment="1" applyProtection="1">
      <alignment horizontal="left" vertical="top" wrapText="1"/>
    </xf>
    <xf numFmtId="15" fontId="0" fillId="0" borderId="7" xfId="0" applyNumberFormat="1" applyBorder="1" applyAlignment="1" applyProtection="1">
      <alignment horizontal="left" vertical="top" wrapText="1"/>
    </xf>
    <xf numFmtId="0" fontId="0" fillId="0" borderId="12" xfId="0" applyBorder="1" applyAlignment="1" applyProtection="1">
      <alignment vertical="top" wrapText="1"/>
    </xf>
    <xf numFmtId="0" fontId="0" fillId="0" borderId="0" xfId="0" applyAlignment="1" applyProtection="1">
      <alignment wrapText="1"/>
    </xf>
    <xf numFmtId="0" fontId="0" fillId="0" borderId="11" xfId="0" applyBorder="1" applyAlignment="1" applyProtection="1">
      <alignment vertical="top" wrapText="1"/>
    </xf>
    <xf numFmtId="0" fontId="0" fillId="0" borderId="5" xfId="0" applyBorder="1" applyAlignment="1" applyProtection="1">
      <alignment horizontal="center" vertical="top" wrapText="1"/>
    </xf>
    <xf numFmtId="4" fontId="0" fillId="0" borderId="0" xfId="0" applyNumberFormat="1" applyAlignment="1" applyProtection="1">
      <alignment vertical="top" wrapText="1"/>
    </xf>
    <xf numFmtId="0" fontId="6" fillId="0" borderId="3" xfId="0" applyFont="1" applyBorder="1" applyAlignment="1" applyProtection="1">
      <alignment vertical="top" wrapText="1"/>
    </xf>
    <xf numFmtId="0" fontId="8" fillId="0" borderId="3" xfId="0" applyFont="1" applyBorder="1" applyAlignment="1" applyProtection="1">
      <alignment vertical="top" wrapText="1"/>
    </xf>
    <xf numFmtId="0" fontId="8" fillId="0" borderId="3" xfId="0" applyFont="1" applyBorder="1" applyAlignment="1" applyProtection="1">
      <alignment horizontal="center" vertical="top" wrapText="1"/>
    </xf>
    <xf numFmtId="164" fontId="14" fillId="0" borderId="3" xfId="0" applyNumberFormat="1" applyFont="1" applyBorder="1" applyAlignment="1" applyProtection="1">
      <alignment vertical="top" wrapText="1"/>
    </xf>
    <xf numFmtId="0" fontId="14" fillId="0" borderId="3" xfId="0" applyFont="1" applyBorder="1" applyAlignment="1" applyProtection="1">
      <alignment vertical="top" wrapText="1"/>
    </xf>
    <xf numFmtId="0" fontId="8" fillId="3" borderId="14" xfId="0" applyFont="1" applyFill="1" applyBorder="1" applyAlignment="1" applyProtection="1">
      <alignment vertical="top" wrapText="1"/>
    </xf>
    <xf numFmtId="4" fontId="14" fillId="0" borderId="31" xfId="0" applyNumberFormat="1" applyFont="1" applyBorder="1" applyAlignment="1" applyProtection="1">
      <alignment horizontal="center" vertical="top" wrapText="1"/>
    </xf>
    <xf numFmtId="4" fontId="14" fillId="0" borderId="31" xfId="0" applyNumberFormat="1" applyFont="1" applyBorder="1" applyAlignment="1" applyProtection="1">
      <alignment vertical="top" wrapText="1"/>
    </xf>
    <xf numFmtId="0" fontId="0" fillId="0" borderId="5" xfId="0" applyBorder="1" applyAlignment="1" applyProtection="1">
      <alignment vertical="top"/>
    </xf>
    <xf numFmtId="0" fontId="0" fillId="0" borderId="26" xfId="0" applyBorder="1" applyAlignment="1" applyProtection="1">
      <alignment vertical="top"/>
    </xf>
    <xf numFmtId="0" fontId="0" fillId="0" borderId="13" xfId="0" applyBorder="1" applyAlignment="1" applyProtection="1">
      <alignment vertical="top" wrapText="1"/>
    </xf>
    <xf numFmtId="0" fontId="0" fillId="0" borderId="13" xfId="0" applyBorder="1" applyAlignment="1" applyProtection="1">
      <alignment horizontal="center" vertical="top" wrapText="1"/>
    </xf>
    <xf numFmtId="0" fontId="0" fillId="0" borderId="30" xfId="0" applyBorder="1" applyAlignment="1" applyProtection="1">
      <alignment vertical="top" wrapText="1"/>
    </xf>
    <xf numFmtId="0" fontId="0" fillId="3" borderId="4" xfId="0" applyFill="1" applyBorder="1" applyAlignment="1" applyProtection="1">
      <alignment vertical="top" wrapText="1"/>
    </xf>
    <xf numFmtId="1" fontId="8" fillId="0" borderId="13" xfId="0" applyNumberFormat="1" applyFont="1" applyBorder="1" applyAlignment="1" applyProtection="1">
      <alignment vertical="top" wrapText="1"/>
    </xf>
    <xf numFmtId="1" fontId="8" fillId="0" borderId="30" xfId="0" applyNumberFormat="1" applyFont="1" applyBorder="1" applyAlignment="1" applyProtection="1">
      <alignment vertical="top" wrapText="1"/>
    </xf>
    <xf numFmtId="1" fontId="8" fillId="3" borderId="37" xfId="0" applyNumberFormat="1" applyFont="1" applyFill="1" applyBorder="1" applyAlignment="1" applyProtection="1">
      <alignment vertical="top" wrapText="1"/>
    </xf>
    <xf numFmtId="4" fontId="0" fillId="0" borderId="31" xfId="0" applyNumberFormat="1" applyBorder="1" applyAlignment="1" applyProtection="1">
      <alignment vertical="top" wrapText="1"/>
    </xf>
    <xf numFmtId="0" fontId="0" fillId="0" borderId="3" xfId="0" applyBorder="1" applyAlignment="1" applyProtection="1">
      <alignment vertical="top" wrapText="1"/>
    </xf>
    <xf numFmtId="0" fontId="0" fillId="0" borderId="2" xfId="0" applyBorder="1" applyAlignment="1" applyProtection="1">
      <alignment vertical="top"/>
    </xf>
    <xf numFmtId="0" fontId="0" fillId="4" borderId="0" xfId="0" applyFill="1" applyAlignment="1" applyProtection="1">
      <alignment vertical="top"/>
    </xf>
    <xf numFmtId="0" fontId="0" fillId="4" borderId="14" xfId="0" applyFill="1" applyBorder="1" applyAlignment="1" applyProtection="1">
      <alignment vertical="top" wrapText="1"/>
    </xf>
    <xf numFmtId="0" fontId="0" fillId="4" borderId="14" xfId="0" applyFill="1" applyBorder="1" applyAlignment="1" applyProtection="1">
      <alignment horizontal="center" vertical="top" wrapText="1"/>
    </xf>
    <xf numFmtId="11" fontId="0" fillId="4" borderId="14" xfId="0" applyNumberFormat="1" applyFill="1" applyBorder="1" applyAlignment="1" applyProtection="1">
      <alignment vertical="top" wrapText="1"/>
    </xf>
    <xf numFmtId="0" fontId="0" fillId="3" borderId="14" xfId="0" applyFill="1" applyBorder="1" applyAlignment="1" applyProtection="1">
      <alignment horizontal="center" vertical="top" wrapText="1"/>
    </xf>
    <xf numFmtId="4" fontId="0" fillId="4" borderId="15" xfId="0" applyNumberFormat="1" applyFill="1" applyBorder="1" applyAlignment="1" applyProtection="1">
      <alignment vertical="top" wrapText="1"/>
    </xf>
    <xf numFmtId="4" fontId="0" fillId="4" borderId="32" xfId="0" applyNumberFormat="1" applyFill="1" applyBorder="1" applyAlignment="1" applyProtection="1">
      <alignment vertical="top" wrapText="1"/>
    </xf>
    <xf numFmtId="0" fontId="0" fillId="4" borderId="31" xfId="0" applyFill="1" applyBorder="1" applyAlignment="1" applyProtection="1">
      <alignment vertical="top" wrapText="1"/>
    </xf>
    <xf numFmtId="0" fontId="0" fillId="4" borderId="36" xfId="0" applyFill="1" applyBorder="1" applyAlignment="1" applyProtection="1">
      <alignment vertical="top" wrapText="1"/>
    </xf>
    <xf numFmtId="0" fontId="0" fillId="0" borderId="3" xfId="0" applyBorder="1" applyAlignment="1" applyProtection="1">
      <alignment vertical="top"/>
    </xf>
    <xf numFmtId="0" fontId="8" fillId="4" borderId="16" xfId="0" applyFont="1" applyFill="1" applyBorder="1" applyAlignment="1" applyProtection="1">
      <alignment vertical="top" wrapText="1"/>
    </xf>
    <xf numFmtId="0" fontId="0" fillId="4" borderId="16" xfId="0" applyFill="1" applyBorder="1" applyAlignment="1" applyProtection="1">
      <alignment vertical="top" wrapText="1"/>
    </xf>
    <xf numFmtId="0" fontId="0" fillId="4" borderId="16" xfId="0" applyFill="1" applyBorder="1" applyAlignment="1" applyProtection="1">
      <alignment horizontal="center" vertical="top" wrapText="1"/>
    </xf>
    <xf numFmtId="4" fontId="0" fillId="4" borderId="16" xfId="0" applyNumberFormat="1" applyFill="1" applyBorder="1" applyAlignment="1" applyProtection="1">
      <alignment vertical="top" wrapText="1"/>
    </xf>
    <xf numFmtId="4" fontId="0" fillId="4" borderId="20" xfId="0" applyNumberFormat="1" applyFill="1" applyBorder="1" applyAlignment="1" applyProtection="1">
      <alignment vertical="top" wrapText="1"/>
    </xf>
    <xf numFmtId="0" fontId="8" fillId="4" borderId="16" xfId="0" applyFont="1" applyFill="1" applyBorder="1" applyAlignment="1" applyProtection="1">
      <alignment horizontal="center" vertical="top" wrapText="1"/>
    </xf>
    <xf numFmtId="0" fontId="10" fillId="4" borderId="16" xfId="0" applyFont="1" applyFill="1" applyBorder="1" applyAlignment="1" applyProtection="1">
      <alignment vertical="top" wrapText="1"/>
    </xf>
    <xf numFmtId="0" fontId="10" fillId="4" borderId="16" xfId="0" applyFont="1" applyFill="1" applyBorder="1" applyAlignment="1" applyProtection="1">
      <alignment horizontal="center" vertical="top" wrapText="1"/>
    </xf>
    <xf numFmtId="0" fontId="9" fillId="0" borderId="3" xfId="0" applyFont="1" applyBorder="1" applyAlignment="1" applyProtection="1">
      <alignment vertical="top" wrapText="1"/>
    </xf>
    <xf numFmtId="0" fontId="9" fillId="4" borderId="16" xfId="0" applyFont="1" applyFill="1" applyBorder="1" applyAlignment="1" applyProtection="1">
      <alignment vertical="top" wrapText="1"/>
    </xf>
    <xf numFmtId="0" fontId="9" fillId="4" borderId="16" xfId="0" applyFont="1" applyFill="1" applyBorder="1" applyAlignment="1" applyProtection="1">
      <alignment horizontal="center" vertical="top" wrapText="1"/>
    </xf>
    <xf numFmtId="0" fontId="9" fillId="3" borderId="14" xfId="0" applyFont="1" applyFill="1" applyBorder="1" applyAlignment="1" applyProtection="1">
      <alignment horizontal="center" vertical="top" wrapText="1"/>
    </xf>
    <xf numFmtId="0" fontId="0" fillId="0" borderId="16" xfId="0" applyBorder="1" applyAlignment="1" applyProtection="1">
      <alignment vertical="top" wrapText="1"/>
    </xf>
    <xf numFmtId="0" fontId="0" fillId="0" borderId="16" xfId="0" applyBorder="1" applyAlignment="1" applyProtection="1">
      <alignment horizontal="center" vertical="top" wrapText="1"/>
    </xf>
    <xf numFmtId="4" fontId="0" fillId="0" borderId="16" xfId="0" applyNumberFormat="1" applyBorder="1" applyAlignment="1" applyProtection="1">
      <alignment vertical="top" wrapText="1"/>
    </xf>
    <xf numFmtId="4" fontId="0" fillId="0" borderId="20" xfId="0" applyNumberFormat="1" applyBorder="1" applyAlignment="1" applyProtection="1">
      <alignment vertical="top" wrapText="1"/>
    </xf>
    <xf numFmtId="0" fontId="0" fillId="3" borderId="31" xfId="0" applyFill="1" applyBorder="1" applyAlignment="1" applyProtection="1">
      <alignment vertical="top" wrapText="1"/>
    </xf>
    <xf numFmtId="0" fontId="8" fillId="0" borderId="16" xfId="0" applyFont="1" applyBorder="1" applyAlignment="1" applyProtection="1">
      <alignment vertical="top" wrapText="1"/>
    </xf>
    <xf numFmtId="0" fontId="8" fillId="0" borderId="16" xfId="0" applyFont="1" applyBorder="1" applyAlignment="1" applyProtection="1">
      <alignment horizontal="center" vertical="top" wrapText="1"/>
    </xf>
    <xf numFmtId="0" fontId="10" fillId="0" borderId="16" xfId="0" applyFont="1" applyBorder="1" applyAlignment="1" applyProtection="1">
      <alignment vertical="top" wrapText="1"/>
    </xf>
    <xf numFmtId="0" fontId="10" fillId="0" borderId="16" xfId="0" applyFont="1" applyBorder="1" applyAlignment="1" applyProtection="1">
      <alignment horizontal="center" vertical="top" wrapText="1"/>
    </xf>
    <xf numFmtId="0" fontId="0" fillId="3" borderId="31" xfId="0" applyFill="1" applyBorder="1" applyAlignment="1" applyProtection="1">
      <alignment vertical="top"/>
    </xf>
    <xf numFmtId="0" fontId="9" fillId="0" borderId="16" xfId="0" applyFont="1" applyBorder="1" applyAlignment="1" applyProtection="1">
      <alignment vertical="top" wrapText="1"/>
    </xf>
    <xf numFmtId="0" fontId="0" fillId="0" borderId="16" xfId="0" applyFill="1" applyBorder="1" applyAlignment="1" applyProtection="1">
      <alignment horizontal="center" vertical="top" wrapText="1"/>
    </xf>
    <xf numFmtId="2" fontId="0" fillId="3" borderId="16" xfId="0" applyNumberFormat="1" applyFill="1" applyBorder="1" applyAlignment="1" applyProtection="1">
      <alignment vertical="top" wrapText="1"/>
    </xf>
    <xf numFmtId="44" fontId="0" fillId="3" borderId="16" xfId="0" applyNumberFormat="1" applyFill="1" applyBorder="1" applyAlignment="1" applyProtection="1">
      <alignment vertical="top" wrapText="1"/>
    </xf>
    <xf numFmtId="43" fontId="0" fillId="3" borderId="16" xfId="0" applyNumberFormat="1" applyFill="1" applyBorder="1" applyAlignment="1" applyProtection="1">
      <alignment vertical="top" wrapText="1"/>
    </xf>
    <xf numFmtId="4" fontId="0" fillId="3" borderId="16" xfId="0" applyNumberFormat="1" applyFill="1" applyBorder="1" applyAlignment="1" applyProtection="1">
      <alignment vertical="top" wrapText="1"/>
    </xf>
    <xf numFmtId="4" fontId="0" fillId="0" borderId="16" xfId="0" applyNumberFormat="1" applyBorder="1" applyAlignment="1" applyProtection="1">
      <alignment horizontal="center" vertical="top" wrapText="1"/>
    </xf>
    <xf numFmtId="4" fontId="0" fillId="0" borderId="20" xfId="0" applyNumberFormat="1" applyBorder="1" applyAlignment="1" applyProtection="1">
      <alignment horizontal="center" vertical="top" wrapText="1"/>
    </xf>
    <xf numFmtId="0" fontId="5" fillId="4" borderId="16" xfId="0" applyFont="1" applyFill="1" applyBorder="1" applyAlignment="1" applyProtection="1">
      <alignment vertical="top" wrapText="1"/>
    </xf>
    <xf numFmtId="0" fontId="5" fillId="0" borderId="16" xfId="0" applyFont="1" applyBorder="1" applyAlignment="1" applyProtection="1">
      <alignment vertical="top" wrapText="1"/>
    </xf>
    <xf numFmtId="0" fontId="0" fillId="3" borderId="14" xfId="0" applyFill="1" applyBorder="1" applyAlignment="1" applyProtection="1">
      <alignment vertical="top" wrapText="1"/>
    </xf>
    <xf numFmtId="0" fontId="9" fillId="0" borderId="16" xfId="0" applyFont="1" applyBorder="1" applyAlignment="1" applyProtection="1">
      <alignment horizontal="center" vertical="top" wrapText="1"/>
    </xf>
    <xf numFmtId="0" fontId="0" fillId="0" borderId="20" xfId="0" applyBorder="1" applyAlignment="1" applyProtection="1">
      <alignment horizontal="center" vertical="top" wrapText="1"/>
    </xf>
    <xf numFmtId="0" fontId="0" fillId="3" borderId="31" xfId="0" applyFill="1" applyBorder="1" applyAlignment="1" applyProtection="1">
      <alignment horizontal="center" vertical="top" wrapText="1"/>
    </xf>
    <xf numFmtId="49" fontId="9" fillId="0" borderId="3" xfId="0" applyNumberFormat="1" applyFont="1" applyBorder="1" applyAlignment="1" applyProtection="1">
      <alignment vertical="top" wrapText="1"/>
    </xf>
    <xf numFmtId="0" fontId="11" fillId="0" borderId="16" xfId="0" applyFont="1" applyBorder="1" applyAlignment="1" applyProtection="1">
      <alignment horizontal="center" vertical="top" wrapText="1"/>
    </xf>
    <xf numFmtId="0" fontId="0" fillId="4" borderId="20" xfId="0" applyFill="1" applyBorder="1" applyAlignment="1" applyProtection="1">
      <alignment horizontal="center" vertical="top" wrapText="1"/>
    </xf>
    <xf numFmtId="0" fontId="0" fillId="4" borderId="31" xfId="0" applyFill="1" applyBorder="1" applyAlignment="1" applyProtection="1">
      <alignment horizontal="center" vertical="top" wrapText="1"/>
    </xf>
    <xf numFmtId="0" fontId="9" fillId="3" borderId="16" xfId="0" applyFont="1" applyFill="1" applyBorder="1" applyAlignment="1" applyProtection="1">
      <alignment vertical="top" wrapText="1"/>
    </xf>
    <xf numFmtId="0" fontId="9" fillId="3" borderId="16" xfId="0" applyFont="1" applyFill="1" applyBorder="1" applyAlignment="1" applyProtection="1">
      <alignment horizontal="center" vertical="top" wrapText="1"/>
    </xf>
    <xf numFmtId="0" fontId="0" fillId="3" borderId="16" xfId="0" applyFill="1" applyBorder="1" applyAlignment="1" applyProtection="1">
      <alignment vertical="top" wrapText="1"/>
    </xf>
    <xf numFmtId="0" fontId="0" fillId="3" borderId="16" xfId="0" applyFill="1" applyBorder="1" applyAlignment="1" applyProtection="1">
      <alignment horizontal="center" vertical="top" wrapText="1"/>
    </xf>
    <xf numFmtId="0" fontId="0" fillId="3" borderId="20" xfId="0" applyFill="1" applyBorder="1" applyAlignment="1" applyProtection="1">
      <alignment horizontal="center" vertical="top" wrapText="1"/>
    </xf>
    <xf numFmtId="0" fontId="0" fillId="3" borderId="0" xfId="0" applyFill="1" applyAlignment="1" applyProtection="1">
      <alignment vertical="top"/>
    </xf>
    <xf numFmtId="0" fontId="11" fillId="3" borderId="16" xfId="0" applyFont="1" applyFill="1" applyBorder="1" applyAlignment="1" applyProtection="1">
      <alignment horizontal="center" vertical="top" wrapText="1"/>
    </xf>
    <xf numFmtId="4" fontId="0" fillId="3" borderId="16" xfId="0" applyNumberFormat="1" applyFill="1" applyBorder="1" applyAlignment="1" applyProtection="1">
      <alignment horizontal="center" vertical="top" wrapText="1"/>
    </xf>
    <xf numFmtId="4" fontId="0" fillId="3" borderId="20" xfId="0" applyNumberFormat="1" applyFill="1" applyBorder="1" applyAlignment="1" applyProtection="1">
      <alignment horizontal="center" vertical="top" wrapText="1"/>
    </xf>
    <xf numFmtId="164" fontId="0" fillId="0" borderId="16" xfId="0" applyNumberFormat="1" applyBorder="1" applyAlignment="1" applyProtection="1">
      <alignment horizontal="center" vertical="top" wrapText="1"/>
    </xf>
    <xf numFmtId="4" fontId="0" fillId="3" borderId="31" xfId="0" applyNumberFormat="1" applyFill="1" applyBorder="1" applyAlignment="1" applyProtection="1">
      <alignment horizontal="center" vertical="top" wrapText="1"/>
    </xf>
    <xf numFmtId="4" fontId="0" fillId="3" borderId="31" xfId="0" applyNumberFormat="1" applyFill="1" applyBorder="1" applyAlignment="1" applyProtection="1">
      <alignment vertical="top" wrapText="1"/>
    </xf>
    <xf numFmtId="4" fontId="0" fillId="0" borderId="21" xfId="0" applyNumberFormat="1" applyBorder="1" applyAlignment="1" applyProtection="1">
      <alignment vertical="top" wrapText="1"/>
    </xf>
    <xf numFmtId="0" fontId="9" fillId="0" borderId="12" xfId="0" applyFont="1" applyBorder="1" applyAlignment="1" applyProtection="1">
      <alignment vertical="top" wrapText="1"/>
    </xf>
    <xf numFmtId="4" fontId="0" fillId="0" borderId="31" xfId="0" applyNumberFormat="1" applyBorder="1" applyAlignment="1" applyProtection="1">
      <alignment horizontal="center" vertical="top" wrapText="1"/>
    </xf>
    <xf numFmtId="0" fontId="0" fillId="0" borderId="31" xfId="0" applyBorder="1" applyAlignment="1" applyProtection="1">
      <alignment horizontal="center" vertical="top" wrapText="1"/>
    </xf>
    <xf numFmtId="0" fontId="0" fillId="0" borderId="31" xfId="0" applyBorder="1" applyAlignment="1" applyProtection="1">
      <alignment vertical="top" wrapText="1"/>
    </xf>
    <xf numFmtId="0" fontId="10" fillId="0" borderId="16" xfId="0" applyFont="1" applyBorder="1" applyAlignment="1" applyProtection="1">
      <alignment horizontal="center" vertical="top"/>
    </xf>
    <xf numFmtId="49" fontId="9" fillId="0" borderId="6" xfId="0" applyNumberFormat="1" applyFont="1" applyBorder="1" applyAlignment="1" applyProtection="1">
      <alignment vertical="top" wrapText="1"/>
    </xf>
    <xf numFmtId="49" fontId="9" fillId="0" borderId="12" xfId="0" applyNumberFormat="1" applyFont="1" applyBorder="1" applyAlignment="1" applyProtection="1">
      <alignment vertical="top" wrapText="1"/>
    </xf>
    <xf numFmtId="0" fontId="11" fillId="4" borderId="16" xfId="0" applyFont="1" applyFill="1" applyBorder="1" applyAlignment="1" applyProtection="1">
      <alignment horizontal="center" vertical="top" wrapText="1"/>
    </xf>
    <xf numFmtId="4" fontId="0" fillId="4" borderId="16" xfId="0" applyNumberFormat="1" applyFill="1" applyBorder="1" applyAlignment="1" applyProtection="1">
      <alignment horizontal="center" vertical="top" wrapText="1"/>
    </xf>
    <xf numFmtId="4" fontId="0" fillId="4" borderId="20" xfId="0" applyNumberFormat="1" applyFill="1" applyBorder="1" applyAlignment="1" applyProtection="1">
      <alignment horizontal="center" vertical="top" wrapText="1"/>
    </xf>
    <xf numFmtId="0" fontId="5" fillId="0" borderId="3" xfId="0" applyFont="1" applyBorder="1" applyAlignment="1" applyProtection="1">
      <alignment vertical="top" wrapText="1"/>
    </xf>
    <xf numFmtId="4" fontId="0" fillId="0" borderId="3" xfId="0" applyNumberFormat="1" applyBorder="1" applyAlignment="1" applyProtection="1">
      <alignment vertical="top" wrapText="1"/>
    </xf>
    <xf numFmtId="4" fontId="0" fillId="0" borderId="33" xfId="0" applyNumberFormat="1" applyBorder="1" applyAlignment="1" applyProtection="1">
      <alignment horizontal="center" vertical="top" wrapText="1"/>
    </xf>
    <xf numFmtId="49" fontId="13" fillId="0" borderId="3" xfId="0" applyNumberFormat="1" applyFont="1" applyBorder="1" applyAlignment="1" applyProtection="1">
      <alignment vertical="top" wrapText="1"/>
    </xf>
    <xf numFmtId="49" fontId="0" fillId="0" borderId="3" xfId="0" applyNumberFormat="1" applyBorder="1" applyAlignment="1" applyProtection="1">
      <alignment vertical="top" wrapText="1"/>
    </xf>
    <xf numFmtId="4" fontId="0" fillId="3" borderId="34" xfId="0" applyNumberFormat="1" applyFill="1" applyBorder="1" applyAlignment="1" applyProtection="1">
      <alignment horizontal="center" vertical="top" wrapText="1"/>
    </xf>
    <xf numFmtId="4" fontId="0" fillId="3" borderId="35" xfId="0" applyNumberFormat="1" applyFill="1" applyBorder="1" applyAlignment="1" applyProtection="1">
      <alignment horizontal="center" vertical="top" wrapText="1"/>
    </xf>
    <xf numFmtId="0" fontId="9" fillId="0" borderId="0" xfId="0" applyFont="1" applyAlignment="1" applyProtection="1">
      <alignment vertical="top"/>
    </xf>
    <xf numFmtId="0" fontId="0" fillId="3" borderId="17" xfId="0" applyFill="1" applyBorder="1" applyAlignment="1" applyProtection="1">
      <alignment vertical="top" wrapText="1"/>
    </xf>
    <xf numFmtId="0" fontId="8" fillId="2" borderId="3" xfId="0" applyFont="1" applyFill="1" applyBorder="1" applyAlignment="1" applyProtection="1">
      <alignment vertical="top" wrapText="1"/>
    </xf>
    <xf numFmtId="0" fontId="8" fillId="2" borderId="3" xfId="0" applyFont="1" applyFill="1" applyBorder="1" applyAlignment="1" applyProtection="1">
      <alignment horizontal="center" vertical="top" wrapText="1"/>
    </xf>
    <xf numFmtId="0" fontId="0" fillId="2" borderId="3" xfId="0" applyFill="1" applyBorder="1" applyAlignment="1" applyProtection="1">
      <alignment vertical="top" wrapText="1"/>
    </xf>
    <xf numFmtId="0" fontId="0" fillId="2" borderId="8" xfId="0" applyFill="1" applyBorder="1" applyAlignment="1" applyProtection="1">
      <alignment vertical="top" wrapText="1"/>
    </xf>
    <xf numFmtId="0" fontId="0" fillId="0" borderId="8" xfId="0" applyBorder="1" applyAlignment="1" applyProtection="1">
      <alignment vertical="top"/>
    </xf>
    <xf numFmtId="0" fontId="0" fillId="0" borderId="9" xfId="0" applyBorder="1" applyAlignment="1" applyProtection="1">
      <alignment vertical="top"/>
    </xf>
    <xf numFmtId="0" fontId="0" fillId="2" borderId="10" xfId="0" applyFill="1" applyBorder="1" applyAlignment="1" applyProtection="1">
      <alignment vertical="top" wrapText="1"/>
    </xf>
    <xf numFmtId="0" fontId="8" fillId="0" borderId="16" xfId="0" applyFont="1" applyBorder="1" applyAlignment="1" applyProtection="1">
      <alignment vertical="top"/>
    </xf>
    <xf numFmtId="0" fontId="0" fillId="0" borderId="0" xfId="0" applyBorder="1" applyAlignment="1" applyProtection="1">
      <alignment vertical="top"/>
    </xf>
    <xf numFmtId="0" fontId="0" fillId="0" borderId="2" xfId="0" applyBorder="1" applyAlignment="1" applyProtection="1">
      <alignment horizontal="center" vertical="top"/>
    </xf>
    <xf numFmtId="0" fontId="0" fillId="3" borderId="0" xfId="0" applyFill="1" applyBorder="1" applyAlignment="1" applyProtection="1">
      <alignment vertical="top"/>
    </xf>
    <xf numFmtId="0" fontId="0" fillId="2" borderId="6" xfId="0" applyFill="1" applyBorder="1" applyAlignment="1" applyProtection="1">
      <alignment vertical="top" wrapText="1"/>
    </xf>
    <xf numFmtId="4" fontId="0" fillId="2" borderId="10" xfId="0" applyNumberFormat="1" applyFill="1" applyBorder="1" applyAlignment="1" applyProtection="1">
      <alignment vertical="top" wrapText="1"/>
    </xf>
    <xf numFmtId="0" fontId="0" fillId="0" borderId="0" xfId="0" applyBorder="1" applyAlignment="1" applyProtection="1">
      <alignment vertical="top" wrapText="1"/>
    </xf>
    <xf numFmtId="0" fontId="0" fillId="0" borderId="0" xfId="0" applyBorder="1" applyAlignment="1" applyProtection="1">
      <alignment horizontal="center" vertical="top"/>
    </xf>
    <xf numFmtId="0" fontId="0" fillId="3" borderId="18" xfId="0" applyFill="1" applyBorder="1" applyAlignment="1" applyProtection="1">
      <alignment vertical="top"/>
    </xf>
    <xf numFmtId="0" fontId="0" fillId="0" borderId="16" xfId="0" applyBorder="1" applyAlignment="1" applyProtection="1">
      <alignment vertical="top"/>
    </xf>
    <xf numFmtId="0" fontId="0" fillId="0" borderId="0" xfId="0" applyBorder="1" applyAlignment="1" applyProtection="1">
      <alignment horizontal="center"/>
    </xf>
    <xf numFmtId="10" fontId="0" fillId="3" borderId="31" xfId="0" applyNumberFormat="1" applyFill="1" applyBorder="1" applyAlignment="1" applyProtection="1">
      <alignment vertical="top" wrapText="1"/>
    </xf>
    <xf numFmtId="10" fontId="0" fillId="3" borderId="16" xfId="0" applyNumberFormat="1" applyFill="1" applyBorder="1" applyAlignment="1" applyProtection="1">
      <alignment vertical="top" wrapText="1"/>
    </xf>
    <xf numFmtId="0" fontId="0" fillId="2" borderId="14" xfId="0" applyFill="1" applyBorder="1" applyAlignment="1" applyProtection="1">
      <alignment vertical="top" wrapText="1"/>
    </xf>
    <xf numFmtId="0" fontId="0" fillId="0" borderId="19" xfId="0" applyBorder="1" applyAlignment="1" applyProtection="1">
      <alignment vertical="top"/>
    </xf>
    <xf numFmtId="0" fontId="0" fillId="0" borderId="20" xfId="0" applyBorder="1" applyAlignment="1" applyProtection="1">
      <alignment vertical="top" wrapText="1"/>
    </xf>
    <xf numFmtId="0" fontId="0" fillId="0" borderId="21" xfId="0" applyBorder="1" applyAlignment="1" applyProtection="1">
      <alignment vertical="top" wrapText="1"/>
    </xf>
    <xf numFmtId="0" fontId="0" fillId="0" borderId="17" xfId="0" applyBorder="1" applyAlignment="1" applyProtection="1">
      <alignment vertical="top" wrapText="1"/>
    </xf>
    <xf numFmtId="10" fontId="0" fillId="3" borderId="16" xfId="0" applyNumberFormat="1" applyFill="1" applyBorder="1" applyAlignment="1" applyProtection="1">
      <alignment horizontal="center" vertical="top" wrapText="1"/>
    </xf>
    <xf numFmtId="4" fontId="0" fillId="0" borderId="43" xfId="0" applyNumberFormat="1" applyBorder="1" applyAlignment="1" applyProtection="1">
      <alignment vertical="top" wrapText="1"/>
    </xf>
    <xf numFmtId="0" fontId="9" fillId="2" borderId="14" xfId="0" applyFont="1" applyFill="1" applyBorder="1" applyAlignment="1" applyProtection="1">
      <alignment vertical="top" wrapText="1"/>
    </xf>
    <xf numFmtId="0" fontId="9" fillId="2" borderId="10" xfId="0" applyFont="1" applyFill="1" applyBorder="1" applyAlignment="1" applyProtection="1">
      <alignment vertical="top" wrapText="1"/>
    </xf>
    <xf numFmtId="4" fontId="9" fillId="2" borderId="10" xfId="0" applyNumberFormat="1" applyFont="1" applyFill="1" applyBorder="1" applyAlignment="1" applyProtection="1">
      <alignment vertical="top" wrapText="1"/>
    </xf>
    <xf numFmtId="0" fontId="0" fillId="0" borderId="18" xfId="0" applyBorder="1" applyAlignment="1" applyProtection="1">
      <alignment vertical="top"/>
    </xf>
    <xf numFmtId="10" fontId="0" fillId="3" borderId="14" xfId="0" applyNumberFormat="1" applyFill="1" applyBorder="1" applyAlignment="1" applyProtection="1">
      <alignment vertical="top" wrapText="1"/>
    </xf>
    <xf numFmtId="0" fontId="0" fillId="0" borderId="12" xfId="0" applyBorder="1" applyAlignment="1" applyProtection="1">
      <alignment vertical="top"/>
    </xf>
    <xf numFmtId="10" fontId="0" fillId="0" borderId="16" xfId="0" applyNumberFormat="1" applyBorder="1" applyAlignment="1" applyProtection="1">
      <alignment vertical="top" wrapText="1"/>
    </xf>
    <xf numFmtId="0" fontId="0" fillId="0" borderId="22" xfId="0" applyBorder="1" applyAlignment="1" applyProtection="1">
      <alignment vertical="top"/>
    </xf>
    <xf numFmtId="0" fontId="0" fillId="3" borderId="41" xfId="0" applyFill="1" applyBorder="1" applyAlignment="1" applyProtection="1">
      <alignment vertical="top" wrapText="1"/>
    </xf>
    <xf numFmtId="0" fontId="6" fillId="0" borderId="0" xfId="0" applyFont="1" applyBorder="1" applyAlignment="1" applyProtection="1">
      <alignment vertical="top" wrapText="1"/>
    </xf>
    <xf numFmtId="0" fontId="6" fillId="0" borderId="0" xfId="0" applyFont="1" applyBorder="1" applyAlignment="1" applyProtection="1">
      <alignment horizontal="center"/>
    </xf>
    <xf numFmtId="0" fontId="6" fillId="0" borderId="0" xfId="0" applyFont="1" applyBorder="1" applyAlignment="1" applyProtection="1">
      <alignment vertical="top"/>
    </xf>
    <xf numFmtId="0" fontId="6" fillId="0" borderId="0" xfId="0" applyFont="1" applyAlignment="1" applyProtection="1">
      <alignment vertical="top"/>
    </xf>
    <xf numFmtId="0" fontId="6" fillId="3" borderId="0" xfId="0" applyFont="1" applyFill="1" applyBorder="1" applyAlignment="1" applyProtection="1">
      <alignment vertical="top"/>
    </xf>
    <xf numFmtId="0" fontId="6" fillId="2" borderId="3" xfId="0" applyFont="1" applyFill="1" applyBorder="1" applyAlignment="1" applyProtection="1">
      <alignment vertical="top" wrapText="1"/>
    </xf>
    <xf numFmtId="0" fontId="6" fillId="2" borderId="9" xfId="0" applyFont="1" applyFill="1" applyBorder="1" applyAlignment="1" applyProtection="1">
      <alignment vertical="top" wrapText="1"/>
    </xf>
    <xf numFmtId="44" fontId="6" fillId="2" borderId="9" xfId="0" applyNumberFormat="1" applyFont="1" applyFill="1" applyBorder="1" applyAlignment="1" applyProtection="1">
      <alignment vertical="top" wrapText="1"/>
    </xf>
    <xf numFmtId="0" fontId="0" fillId="0" borderId="11" xfId="0" applyBorder="1" applyAlignment="1" applyProtection="1">
      <alignment horizontal="center" vertical="top"/>
    </xf>
    <xf numFmtId="0" fontId="0" fillId="0" borderId="5" xfId="0" applyBorder="1" applyAlignment="1" applyProtection="1">
      <alignment horizontal="center" vertical="top"/>
    </xf>
    <xf numFmtId="0" fontId="0" fillId="2" borderId="7" xfId="0" applyFill="1" applyBorder="1" applyAlignment="1" applyProtection="1">
      <alignment vertical="top" wrapText="1"/>
    </xf>
    <xf numFmtId="0" fontId="0" fillId="2" borderId="8" xfId="0" applyFill="1" applyBorder="1" applyAlignment="1" applyProtection="1">
      <alignment vertical="top" wrapText="1"/>
    </xf>
    <xf numFmtId="0" fontId="0" fillId="2" borderId="9" xfId="0" applyFill="1" applyBorder="1" applyAlignment="1" applyProtection="1">
      <alignment vertical="top" wrapText="1"/>
    </xf>
    <xf numFmtId="0" fontId="0" fillId="0" borderId="27" xfId="0" applyBorder="1" applyAlignment="1" applyProtection="1">
      <alignment vertical="top" wrapText="1"/>
    </xf>
    <xf numFmtId="0" fontId="0" fillId="0" borderId="28" xfId="0" applyBorder="1" applyAlignment="1" applyProtection="1">
      <alignment vertical="top" wrapText="1"/>
    </xf>
    <xf numFmtId="0" fontId="0" fillId="0" borderId="29" xfId="0" applyBorder="1" applyAlignment="1" applyProtection="1">
      <alignment vertical="top" wrapText="1"/>
    </xf>
    <xf numFmtId="0" fontId="0" fillId="0" borderId="20" xfId="0" applyBorder="1" applyAlignment="1" applyProtection="1">
      <alignment vertical="top" wrapText="1"/>
    </xf>
    <xf numFmtId="0" fontId="0" fillId="0" borderId="21" xfId="0" applyBorder="1" applyAlignment="1" applyProtection="1">
      <alignment vertical="top" wrapText="1"/>
    </xf>
    <xf numFmtId="0" fontId="0" fillId="0" borderId="17" xfId="0" applyBorder="1" applyAlignment="1" applyProtection="1">
      <alignment vertical="top" wrapText="1"/>
    </xf>
    <xf numFmtId="0" fontId="0" fillId="0" borderId="23" xfId="0" applyBorder="1" applyAlignment="1" applyProtection="1">
      <alignment vertical="top" wrapText="1"/>
    </xf>
    <xf numFmtId="0" fontId="0" fillId="0" borderId="24" xfId="0" applyBorder="1" applyAlignment="1" applyProtection="1">
      <alignment vertical="top" wrapText="1"/>
    </xf>
    <xf numFmtId="0" fontId="0" fillId="0" borderId="25" xfId="0" applyBorder="1" applyAlignment="1" applyProtection="1">
      <alignment vertical="top" wrapText="1"/>
    </xf>
    <xf numFmtId="0" fontId="8" fillId="0" borderId="7" xfId="0" applyFont="1" applyBorder="1" applyAlignment="1" applyProtection="1">
      <alignment horizontal="center" vertical="top" wrapText="1"/>
    </xf>
    <xf numFmtId="0" fontId="8" fillId="0" borderId="8"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0" fillId="0" borderId="27" xfId="0" applyBorder="1" applyAlignment="1" applyProtection="1">
      <alignment vertical="top"/>
    </xf>
    <xf numFmtId="0" fontId="0" fillId="0" borderId="28" xfId="0" applyBorder="1" applyAlignment="1" applyProtection="1">
      <alignment vertical="top"/>
    </xf>
    <xf numFmtId="0" fontId="0" fillId="0" borderId="29" xfId="0" applyBorder="1" applyAlignment="1" applyProtection="1">
      <alignment vertical="top"/>
    </xf>
    <xf numFmtId="0" fontId="9" fillId="0" borderId="23" xfId="0" applyFont="1" applyBorder="1" applyAlignment="1" applyProtection="1">
      <alignment vertical="top" wrapText="1"/>
    </xf>
    <xf numFmtId="0" fontId="9" fillId="0" borderId="24" xfId="0" applyFont="1" applyBorder="1" applyAlignment="1" applyProtection="1">
      <alignment vertical="top" wrapText="1"/>
    </xf>
    <xf numFmtId="0" fontId="9" fillId="0" borderId="25" xfId="0" applyFont="1" applyBorder="1" applyAlignment="1" applyProtection="1">
      <alignment vertical="top" wrapText="1"/>
    </xf>
    <xf numFmtId="0" fontId="9" fillId="0" borderId="6" xfId="0" applyFont="1" applyBorder="1" applyAlignment="1" applyProtection="1">
      <alignment horizontal="left" vertical="top" wrapText="1"/>
    </xf>
    <xf numFmtId="0" fontId="9" fillId="0" borderId="12" xfId="0" applyFont="1" applyBorder="1" applyAlignment="1" applyProtection="1">
      <alignment horizontal="left" vertical="top" wrapText="1"/>
    </xf>
    <xf numFmtId="49" fontId="9" fillId="0" borderId="6" xfId="0" applyNumberFormat="1" applyFont="1" applyBorder="1" applyAlignment="1" applyProtection="1">
      <alignment horizontal="center" vertical="top" wrapText="1"/>
    </xf>
    <xf numFmtId="49" fontId="9" fillId="0" borderId="14" xfId="0" applyNumberFormat="1" applyFont="1" applyBorder="1" applyAlignment="1" applyProtection="1">
      <alignment horizontal="center" vertical="top" wrapText="1"/>
    </xf>
    <xf numFmtId="49" fontId="9" fillId="0" borderId="12" xfId="0" applyNumberFormat="1" applyFont="1" applyBorder="1" applyAlignment="1" applyProtection="1">
      <alignment horizontal="center" vertical="top" wrapText="1"/>
    </xf>
    <xf numFmtId="0" fontId="0" fillId="0" borderId="20" xfId="0" applyFont="1" applyBorder="1" applyAlignment="1" applyProtection="1">
      <alignment horizontal="left" vertical="top" wrapText="1"/>
    </xf>
    <xf numFmtId="0" fontId="0" fillId="0" borderId="21" xfId="0" applyFont="1" applyBorder="1" applyAlignment="1" applyProtection="1">
      <alignment horizontal="left" vertical="top" wrapText="1"/>
    </xf>
    <xf numFmtId="0" fontId="0" fillId="0" borderId="42" xfId="0" applyFont="1" applyBorder="1" applyAlignment="1" applyProtection="1">
      <alignment horizontal="left" vertical="top" wrapText="1"/>
    </xf>
    <xf numFmtId="0" fontId="7" fillId="0" borderId="1" xfId="0" applyFont="1" applyBorder="1" applyAlignment="1" applyProtection="1">
      <alignment vertical="top" wrapText="1"/>
    </xf>
    <xf numFmtId="0" fontId="8" fillId="0" borderId="20" xfId="0" applyFont="1" applyBorder="1" applyAlignment="1" applyProtection="1">
      <alignment vertical="top" wrapText="1"/>
    </xf>
    <xf numFmtId="0" fontId="8" fillId="0" borderId="21" xfId="0" applyFont="1" applyBorder="1" applyAlignment="1" applyProtection="1">
      <alignment vertical="top" wrapText="1"/>
    </xf>
    <xf numFmtId="0" fontId="8" fillId="0" borderId="17" xfId="0" applyFont="1" applyBorder="1" applyAlignment="1" applyProtection="1">
      <alignment vertical="top" wrapText="1"/>
    </xf>
    <xf numFmtId="0" fontId="0" fillId="0" borderId="38" xfId="0" applyBorder="1" applyAlignment="1" applyProtection="1">
      <alignment vertical="top" wrapText="1"/>
    </xf>
    <xf numFmtId="0" fontId="0" fillId="0" borderId="39" xfId="0" applyBorder="1" applyAlignment="1" applyProtection="1">
      <alignment vertical="top" wrapText="1"/>
    </xf>
    <xf numFmtId="0" fontId="0" fillId="0" borderId="40" xfId="0" applyBorder="1" applyAlignment="1" applyProtection="1">
      <alignment vertical="top" wrapText="1"/>
    </xf>
    <xf numFmtId="0" fontId="0" fillId="0" borderId="0" xfId="0" applyAlignment="1" applyProtection="1">
      <alignment vertical="top" wrapText="1"/>
    </xf>
    <xf numFmtId="0" fontId="0" fillId="0" borderId="0" xfId="0" applyBorder="1" applyAlignment="1" applyProtection="1">
      <alignment vertical="top" wrapText="1"/>
    </xf>
    <xf numFmtId="0" fontId="6" fillId="0" borderId="20" xfId="0" applyFont="1" applyBorder="1" applyAlignment="1" applyProtection="1">
      <alignment horizontal="left" vertical="top" wrapText="1"/>
    </xf>
    <xf numFmtId="0" fontId="6" fillId="0" borderId="21" xfId="0" applyFont="1" applyBorder="1" applyAlignment="1" applyProtection="1">
      <alignment horizontal="left" vertical="top" wrapText="1"/>
    </xf>
    <xf numFmtId="0" fontId="0" fillId="2" borderId="1" xfId="0"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45" xfId="0" applyFill="1" applyBorder="1" applyAlignment="1" applyProtection="1">
      <alignment horizontal="left" vertical="top" wrapText="1"/>
      <protection locked="0"/>
    </xf>
    <xf numFmtId="0" fontId="6" fillId="2" borderId="7" xfId="0" applyFont="1" applyFill="1" applyBorder="1" applyAlignment="1" applyProtection="1">
      <alignment vertical="top" wrapText="1"/>
    </xf>
    <xf numFmtId="0" fontId="6" fillId="2" borderId="8" xfId="0" applyFont="1" applyFill="1" applyBorder="1" applyAlignment="1" applyProtection="1">
      <alignment vertical="top" wrapText="1"/>
    </xf>
    <xf numFmtId="0" fontId="6" fillId="2" borderId="9" xfId="0" applyFont="1" applyFill="1" applyBorder="1" applyAlignment="1" applyProtection="1">
      <alignment vertical="top" wrapText="1"/>
    </xf>
    <xf numFmtId="0" fontId="9" fillId="2" borderId="7" xfId="0" applyFont="1" applyFill="1" applyBorder="1" applyAlignment="1" applyProtection="1">
      <alignment vertical="top" wrapText="1"/>
    </xf>
    <xf numFmtId="0" fontId="9" fillId="2" borderId="8" xfId="0" applyFont="1" applyFill="1" applyBorder="1" applyAlignment="1" applyProtection="1">
      <alignment vertical="top" wrapText="1"/>
    </xf>
    <xf numFmtId="0" fontId="9" fillId="2" borderId="9" xfId="0" applyFont="1" applyFill="1" applyBorder="1" applyAlignment="1" applyProtection="1">
      <alignment vertical="top" wrapText="1"/>
    </xf>
    <xf numFmtId="0" fontId="9" fillId="0" borderId="20" xfId="0" applyFont="1" applyBorder="1" applyAlignment="1" applyProtection="1">
      <alignment vertical="top" wrapText="1"/>
    </xf>
    <xf numFmtId="0" fontId="9" fillId="0" borderId="21" xfId="0" applyFont="1" applyBorder="1" applyAlignment="1" applyProtection="1">
      <alignment vertical="top" wrapText="1"/>
    </xf>
    <xf numFmtId="0" fontId="9" fillId="0" borderId="17" xfId="0" applyFont="1" applyBorder="1" applyAlignment="1" applyProtection="1">
      <alignment vertical="top" wrapText="1"/>
    </xf>
    <xf numFmtId="0" fontId="9" fillId="0" borderId="20" xfId="0" applyFont="1" applyBorder="1" applyAlignment="1" applyProtection="1">
      <alignment horizontal="left" vertical="top" wrapText="1"/>
    </xf>
    <xf numFmtId="0" fontId="9" fillId="0" borderId="21" xfId="0" applyFont="1" applyBorder="1" applyAlignment="1" applyProtection="1">
      <alignment horizontal="left" vertical="top" wrapText="1"/>
    </xf>
    <xf numFmtId="0" fontId="9" fillId="0" borderId="17" xfId="0" applyFont="1" applyBorder="1" applyAlignment="1" applyProtection="1">
      <alignment horizontal="left" vertical="top" wrapText="1"/>
    </xf>
    <xf numFmtId="0" fontId="9" fillId="0" borderId="23" xfId="0" applyFont="1" applyBorder="1" applyAlignment="1" applyProtection="1">
      <alignment horizontal="left" vertical="top" wrapText="1"/>
    </xf>
    <xf numFmtId="0" fontId="9" fillId="0" borderId="24" xfId="0" applyFont="1" applyBorder="1" applyAlignment="1" applyProtection="1">
      <alignment horizontal="left" vertical="top" wrapText="1"/>
    </xf>
    <xf numFmtId="0" fontId="9" fillId="0" borderId="25" xfId="0" applyFont="1" applyBorder="1" applyAlignment="1" applyProtection="1">
      <alignment horizontal="left" vertical="top" wrapText="1"/>
    </xf>
    <xf numFmtId="0" fontId="0" fillId="0" borderId="2" xfId="0" applyBorder="1" applyAlignment="1" applyProtection="1">
      <alignment vertical="top" wrapText="1"/>
    </xf>
    <xf numFmtId="0" fontId="0" fillId="2" borderId="7" xfId="0" applyFill="1"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0" fillId="0" borderId="10" xfId="0" applyBorder="1" applyAlignment="1" applyProtection="1">
      <alignment vertical="top" wrapText="1"/>
    </xf>
    <xf numFmtId="0" fontId="0" fillId="2" borderId="9" xfId="0" applyFill="1" applyBorder="1" applyAlignment="1" applyProtection="1">
      <alignment horizontal="left" vertical="top" wrapText="1"/>
    </xf>
    <xf numFmtId="49" fontId="0" fillId="2" borderId="3" xfId="0" applyNumberFormat="1" applyFill="1" applyBorder="1" applyAlignment="1" applyProtection="1">
      <alignment vertical="top" wrapText="1"/>
    </xf>
    <xf numFmtId="49" fontId="0" fillId="0" borderId="3" xfId="0" applyNumberFormat="1" applyBorder="1" applyAlignment="1" applyProtection="1">
      <alignment vertical="top" wrapText="1"/>
    </xf>
    <xf numFmtId="4" fontId="8" fillId="0" borderId="2" xfId="0" applyNumberFormat="1" applyFont="1" applyBorder="1" applyAlignment="1" applyProtection="1">
      <alignment vertical="top" wrapText="1"/>
    </xf>
    <xf numFmtId="4" fontId="8" fillId="0" borderId="0" xfId="0" applyNumberFormat="1" applyFont="1" applyAlignment="1" applyProtection="1">
      <alignment vertical="top" wrapText="1"/>
    </xf>
    <xf numFmtId="49" fontId="9" fillId="2" borderId="3" xfId="0" applyNumberFormat="1" applyFont="1" applyFill="1" applyBorder="1" applyAlignment="1" applyProtection="1">
      <alignment vertical="top" wrapText="1"/>
    </xf>
    <xf numFmtId="14" fontId="0" fillId="0" borderId="2" xfId="0" applyNumberFormat="1" applyFill="1" applyBorder="1" applyAlignment="1" applyProtection="1">
      <alignment horizontal="left" vertical="top" wrapText="1"/>
    </xf>
  </cellXfs>
  <cellStyles count="1">
    <cellStyle name="Standaard" xfId="0" builtinId="0"/>
  </cellStyles>
  <dxfs count="4">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3025-D348-42AD-B3A1-62232A7D81C6}">
  <dimension ref="A1:AM139"/>
  <sheetViews>
    <sheetView showGridLines="0" tabSelected="1" topLeftCell="H93" zoomScaleNormal="100" workbookViewId="0">
      <selection activeCell="Q129" sqref="Q129"/>
    </sheetView>
  </sheetViews>
  <sheetFormatPr defaultRowHeight="12.75" x14ac:dyDescent="0.2"/>
  <cols>
    <col min="1" max="1" width="12.42578125" bestFit="1" customWidth="1"/>
    <col min="2" max="2" width="35.85546875" customWidth="1"/>
    <col min="3" max="3" width="6.42578125" customWidth="1"/>
    <col min="4" max="4" width="6.140625" customWidth="1"/>
    <col min="5" max="5" width="5.85546875" customWidth="1"/>
    <col min="6" max="15" width="10.7109375" customWidth="1"/>
    <col min="16" max="16" width="5.85546875" style="10" customWidth="1"/>
    <col min="17" max="19" width="8.7109375" customWidth="1"/>
    <col min="20" max="20" width="9.140625" customWidth="1"/>
    <col min="21" max="21" width="8.7109375" customWidth="1"/>
    <col min="22" max="22" width="9.5703125" style="10" customWidth="1"/>
    <col min="23" max="29" width="15.7109375" style="2" customWidth="1"/>
    <col min="30" max="30" width="4.28515625" hidden="1" customWidth="1"/>
    <col min="31" max="31" width="60.7109375" customWidth="1"/>
    <col min="32" max="35" width="12.42578125" hidden="1" customWidth="1"/>
    <col min="36" max="36" width="15" hidden="1" customWidth="1"/>
    <col min="37" max="37" width="50.85546875" hidden="1" customWidth="1"/>
    <col min="39" max="39" width="59" customWidth="1"/>
  </cols>
  <sheetData>
    <row r="1" spans="1:39" s="12" customFormat="1" ht="15.75" x14ac:dyDescent="0.2">
      <c r="B1" s="219" t="s">
        <v>0</v>
      </c>
      <c r="C1" s="219"/>
      <c r="D1" s="219"/>
      <c r="E1" s="219"/>
      <c r="F1" s="219"/>
      <c r="G1" s="219"/>
      <c r="H1" s="219"/>
      <c r="I1" s="219"/>
      <c r="J1" s="219"/>
      <c r="K1" s="219"/>
      <c r="L1" s="219"/>
      <c r="M1" s="219"/>
      <c r="N1" s="219"/>
      <c r="O1" s="219"/>
      <c r="P1" s="219"/>
      <c r="Q1" s="219"/>
      <c r="R1" s="219"/>
      <c r="S1" s="219"/>
      <c r="T1" s="219"/>
      <c r="U1" s="219"/>
      <c r="V1" s="219"/>
      <c r="W1" s="13"/>
      <c r="X1" s="13"/>
      <c r="Y1" s="13"/>
      <c r="Z1" s="13"/>
      <c r="AA1" s="13"/>
      <c r="AB1" s="13"/>
      <c r="AC1" s="13"/>
      <c r="AD1" s="257"/>
      <c r="AE1" s="257"/>
      <c r="AF1" s="257"/>
      <c r="AG1" s="257"/>
      <c r="AH1" s="257"/>
      <c r="AI1" s="257"/>
      <c r="AJ1" s="249"/>
      <c r="AK1" s="249"/>
      <c r="AM1" s="14"/>
    </row>
    <row r="2" spans="1:39" s="12" customFormat="1" ht="12.75" customHeight="1" x14ac:dyDescent="0.2">
      <c r="B2" s="15"/>
      <c r="C2" s="16"/>
      <c r="D2" s="17"/>
      <c r="E2" s="17"/>
      <c r="F2" s="17"/>
      <c r="G2" s="17"/>
      <c r="H2" s="17"/>
      <c r="I2" s="17"/>
      <c r="J2" s="17"/>
      <c r="K2" s="17"/>
      <c r="L2" s="17"/>
      <c r="M2" s="17"/>
      <c r="N2" s="17"/>
      <c r="O2" s="17"/>
      <c r="P2" s="18"/>
      <c r="Q2" s="17"/>
      <c r="R2" s="14"/>
      <c r="S2" s="14"/>
      <c r="T2" s="14"/>
      <c r="U2" s="14"/>
      <c r="V2" s="19"/>
      <c r="W2" s="20"/>
      <c r="X2" s="20"/>
      <c r="Y2" s="20"/>
      <c r="Z2" s="20"/>
      <c r="AA2" s="20"/>
      <c r="AB2" s="20"/>
      <c r="AC2" s="20"/>
      <c r="AD2" s="257"/>
      <c r="AE2" s="257"/>
      <c r="AF2" s="257"/>
      <c r="AG2" s="257"/>
      <c r="AH2" s="257"/>
      <c r="AI2" s="257"/>
      <c r="AJ2" s="249"/>
      <c r="AK2" s="249"/>
      <c r="AM2" s="21"/>
    </row>
    <row r="3" spans="1:39" s="12" customFormat="1" ht="12.75" customHeight="1" x14ac:dyDescent="0.2">
      <c r="B3" s="22" t="s">
        <v>1</v>
      </c>
      <c r="C3" s="23"/>
      <c r="D3" s="250">
        <v>513262</v>
      </c>
      <c r="E3" s="251"/>
      <c r="F3" s="251"/>
      <c r="G3" s="251"/>
      <c r="H3" s="251"/>
      <c r="I3" s="251"/>
      <c r="J3" s="251"/>
      <c r="K3" s="251"/>
      <c r="L3" s="251"/>
      <c r="M3" s="251"/>
      <c r="N3" s="251"/>
      <c r="O3" s="251"/>
      <c r="P3" s="251"/>
      <c r="Q3" s="252"/>
      <c r="R3" s="14"/>
      <c r="S3" s="226" t="s">
        <v>2</v>
      </c>
      <c r="T3" s="253"/>
      <c r="U3" s="250">
        <v>2024</v>
      </c>
      <c r="V3" s="254"/>
      <c r="W3" s="24"/>
      <c r="X3" s="24"/>
      <c r="Y3" s="24"/>
      <c r="Z3" s="24"/>
      <c r="AA3" s="24"/>
      <c r="AB3" s="24"/>
      <c r="AC3" s="24"/>
      <c r="AD3" s="258"/>
      <c r="AE3" s="258"/>
      <c r="AF3" s="258"/>
      <c r="AG3" s="258"/>
      <c r="AH3" s="258"/>
      <c r="AI3" s="258"/>
      <c r="AJ3" s="14"/>
      <c r="AK3" s="25"/>
      <c r="AL3" s="26"/>
      <c r="AM3" s="27"/>
    </row>
    <row r="4" spans="1:39" s="12" customFormat="1" ht="25.5" x14ac:dyDescent="0.2">
      <c r="B4" s="28" t="s">
        <v>3</v>
      </c>
      <c r="C4" s="23"/>
      <c r="D4" s="255" t="s">
        <v>161</v>
      </c>
      <c r="E4" s="256"/>
      <c r="F4" s="256"/>
      <c r="G4" s="256"/>
      <c r="H4" s="256"/>
      <c r="I4" s="256"/>
      <c r="J4" s="256"/>
      <c r="K4" s="256"/>
      <c r="L4" s="256"/>
      <c r="M4" s="256"/>
      <c r="N4" s="256"/>
      <c r="O4" s="256"/>
      <c r="P4" s="256"/>
      <c r="Q4" s="256"/>
      <c r="R4" s="14"/>
      <c r="S4" s="226" t="s">
        <v>4</v>
      </c>
      <c r="T4" s="253"/>
      <c r="U4" s="250">
        <v>2029</v>
      </c>
      <c r="V4" s="254"/>
      <c r="W4" s="29"/>
      <c r="X4" s="29"/>
      <c r="Y4" s="29"/>
      <c r="Z4" s="29"/>
      <c r="AA4" s="29"/>
      <c r="AB4" s="29"/>
      <c r="AC4" s="29"/>
      <c r="AD4" s="258"/>
      <c r="AE4" s="258"/>
      <c r="AF4" s="258"/>
      <c r="AG4" s="258"/>
      <c r="AH4" s="258"/>
      <c r="AI4" s="258"/>
      <c r="AJ4" s="14"/>
      <c r="AK4" s="30"/>
      <c r="AL4" s="16"/>
      <c r="AM4" s="31"/>
    </row>
    <row r="5" spans="1:39" s="12" customFormat="1" ht="12.75" customHeight="1" x14ac:dyDescent="0.2">
      <c r="B5" s="28" t="s">
        <v>5</v>
      </c>
      <c r="C5" s="23"/>
      <c r="D5" s="259" t="s">
        <v>162</v>
      </c>
      <c r="E5" s="256"/>
      <c r="F5" s="256"/>
      <c r="G5" s="256"/>
      <c r="H5" s="256"/>
      <c r="I5" s="256"/>
      <c r="J5" s="256"/>
      <c r="K5" s="256"/>
      <c r="L5" s="256"/>
      <c r="M5" s="256"/>
      <c r="N5" s="256"/>
      <c r="O5" s="256"/>
      <c r="P5" s="256"/>
      <c r="Q5" s="256"/>
      <c r="R5" s="14"/>
      <c r="S5" s="226"/>
      <c r="T5" s="227"/>
      <c r="U5" s="260"/>
      <c r="V5" s="260"/>
      <c r="W5" s="29"/>
      <c r="X5" s="29"/>
      <c r="Y5" s="29"/>
      <c r="Z5" s="29"/>
      <c r="AA5" s="29"/>
      <c r="AB5" s="29"/>
      <c r="AC5" s="29"/>
      <c r="AD5" s="257"/>
      <c r="AE5" s="257"/>
      <c r="AF5" s="257"/>
      <c r="AG5" s="257"/>
      <c r="AH5" s="257"/>
      <c r="AI5" s="257"/>
      <c r="AJ5" s="31" t="s">
        <v>6</v>
      </c>
      <c r="AK5" s="32"/>
      <c r="AL5" s="33"/>
      <c r="AM5" s="34"/>
    </row>
    <row r="6" spans="1:39" s="12" customFormat="1" ht="12.75" customHeight="1" x14ac:dyDescent="0.2">
      <c r="B6" s="28" t="s">
        <v>7</v>
      </c>
      <c r="C6" s="23"/>
      <c r="D6" s="255" t="s">
        <v>8</v>
      </c>
      <c r="E6" s="256"/>
      <c r="F6" s="256"/>
      <c r="G6" s="256"/>
      <c r="H6" s="256"/>
      <c r="I6" s="256"/>
      <c r="J6" s="256"/>
      <c r="K6" s="256"/>
      <c r="L6" s="256"/>
      <c r="M6" s="256"/>
      <c r="N6" s="256"/>
      <c r="O6" s="256"/>
      <c r="P6" s="256"/>
      <c r="Q6" s="256"/>
      <c r="R6" s="14"/>
      <c r="S6" s="226" t="s">
        <v>169</v>
      </c>
      <c r="T6" s="227"/>
      <c r="U6" s="230"/>
      <c r="V6" s="231"/>
      <c r="W6" s="35"/>
      <c r="X6" s="35"/>
      <c r="Y6" s="35"/>
      <c r="Z6" s="35"/>
      <c r="AA6" s="35"/>
      <c r="AB6" s="35"/>
      <c r="AC6" s="35"/>
      <c r="AD6" s="257"/>
      <c r="AE6" s="257"/>
      <c r="AF6" s="257"/>
      <c r="AG6" s="257"/>
      <c r="AH6" s="257"/>
      <c r="AI6" s="257"/>
      <c r="AJ6" s="14" t="s">
        <v>9</v>
      </c>
      <c r="AK6" s="36"/>
      <c r="AL6" s="16"/>
      <c r="AM6" s="34"/>
    </row>
    <row r="7" spans="1:39" s="12" customFormat="1" ht="12.75" customHeight="1" x14ac:dyDescent="0.2">
      <c r="B7" s="37" t="s">
        <v>10</v>
      </c>
      <c r="C7" s="23"/>
      <c r="D7" s="255" t="s">
        <v>11</v>
      </c>
      <c r="E7" s="256"/>
      <c r="F7" s="256"/>
      <c r="G7" s="256"/>
      <c r="H7" s="256"/>
      <c r="I7" s="256"/>
      <c r="J7" s="256"/>
      <c r="K7" s="256"/>
      <c r="L7" s="256"/>
      <c r="M7" s="256"/>
      <c r="N7" s="256"/>
      <c r="O7" s="256"/>
      <c r="P7" s="256"/>
      <c r="Q7" s="256"/>
      <c r="R7" s="14"/>
      <c r="S7" s="226"/>
      <c r="T7" s="227"/>
      <c r="U7" s="232"/>
      <c r="V7" s="233"/>
      <c r="W7" s="24"/>
      <c r="X7" s="24"/>
      <c r="Y7" s="24"/>
      <c r="Z7" s="24"/>
      <c r="AA7" s="24"/>
      <c r="AB7" s="24"/>
      <c r="AC7" s="24"/>
      <c r="AD7" s="257"/>
      <c r="AE7" s="257"/>
      <c r="AF7" s="257"/>
      <c r="AG7" s="257"/>
      <c r="AH7" s="257"/>
      <c r="AI7" s="257"/>
      <c r="AJ7" s="14" t="s">
        <v>12</v>
      </c>
      <c r="AK7" s="32"/>
      <c r="AL7" s="26"/>
      <c r="AM7" s="38"/>
    </row>
    <row r="8" spans="1:39" s="12" customFormat="1" ht="38.25" customHeight="1" x14ac:dyDescent="0.2">
      <c r="B8" s="39"/>
      <c r="C8" s="40"/>
      <c r="D8" s="17"/>
      <c r="E8" s="17"/>
      <c r="F8" s="17"/>
      <c r="G8" s="17"/>
      <c r="H8" s="17"/>
      <c r="I8" s="17"/>
      <c r="J8" s="17"/>
      <c r="K8" s="17"/>
      <c r="L8" s="17"/>
      <c r="M8" s="17"/>
      <c r="N8" s="17"/>
      <c r="O8" s="17"/>
      <c r="P8" s="18"/>
      <c r="Q8" s="17"/>
      <c r="R8" s="17"/>
      <c r="S8" s="17"/>
      <c r="T8" s="17"/>
      <c r="U8" s="17"/>
      <c r="V8" s="19"/>
      <c r="W8" s="20"/>
      <c r="X8" s="20"/>
      <c r="Y8" s="20"/>
      <c r="Z8" s="20"/>
      <c r="AA8" s="20"/>
      <c r="AB8" s="20"/>
      <c r="AC8" s="20"/>
      <c r="AD8" s="257"/>
      <c r="AE8" s="257"/>
      <c r="AF8" s="257"/>
      <c r="AG8" s="257"/>
      <c r="AH8" s="257"/>
      <c r="AI8" s="257"/>
      <c r="AJ8" s="41"/>
      <c r="AK8" s="30"/>
      <c r="AL8" s="31"/>
      <c r="AM8" s="34"/>
    </row>
    <row r="9" spans="1:39" s="50" customFormat="1" ht="39" customHeight="1" x14ac:dyDescent="0.2">
      <c r="A9" s="42" t="s">
        <v>13</v>
      </c>
      <c r="B9" s="43" t="s">
        <v>14</v>
      </c>
      <c r="C9" s="44" t="s">
        <v>15</v>
      </c>
      <c r="D9" s="43" t="s">
        <v>16</v>
      </c>
      <c r="E9" s="43" t="s">
        <v>17</v>
      </c>
      <c r="F9" s="45" t="s">
        <v>18</v>
      </c>
      <c r="G9" s="45" t="s">
        <v>19</v>
      </c>
      <c r="H9" s="45" t="s">
        <v>20</v>
      </c>
      <c r="I9" s="45" t="s">
        <v>166</v>
      </c>
      <c r="J9" s="46" t="s">
        <v>163</v>
      </c>
      <c r="K9" s="46" t="s">
        <v>21</v>
      </c>
      <c r="L9" s="46" t="s">
        <v>164</v>
      </c>
      <c r="M9" s="46" t="s">
        <v>22</v>
      </c>
      <c r="N9" s="46" t="s">
        <v>165</v>
      </c>
      <c r="O9" s="46" t="s">
        <v>23</v>
      </c>
      <c r="P9" s="47"/>
      <c r="Q9" s="202" t="s">
        <v>24</v>
      </c>
      <c r="R9" s="203"/>
      <c r="S9" s="203"/>
      <c r="T9" s="203"/>
      <c r="U9" s="203"/>
      <c r="V9" s="204"/>
      <c r="W9" s="48" t="s">
        <v>25</v>
      </c>
      <c r="X9" s="48" t="s">
        <v>26</v>
      </c>
      <c r="Y9" s="48" t="s">
        <v>27</v>
      </c>
      <c r="Z9" s="48" t="s">
        <v>28</v>
      </c>
      <c r="AA9" s="48" t="s">
        <v>29</v>
      </c>
      <c r="AB9" s="48" t="s">
        <v>30</v>
      </c>
      <c r="AC9" s="49" t="s">
        <v>31</v>
      </c>
      <c r="AD9" s="12"/>
      <c r="AE9" s="43" t="s">
        <v>32</v>
      </c>
      <c r="AF9" s="188" t="s">
        <v>33</v>
      </c>
      <c r="AG9" s="189"/>
      <c r="AH9" s="189"/>
      <c r="AI9" s="189"/>
      <c r="AL9" s="12"/>
      <c r="AM9" s="12"/>
    </row>
    <row r="10" spans="1:39" s="61" customFormat="1" ht="13.5" thickBot="1" x14ac:dyDescent="0.25">
      <c r="A10" s="51"/>
      <c r="B10" s="52"/>
      <c r="C10" s="53"/>
      <c r="D10" s="52"/>
      <c r="E10" s="52"/>
      <c r="F10" s="54"/>
      <c r="G10" s="54"/>
      <c r="H10" s="54"/>
      <c r="I10" s="54"/>
      <c r="J10" s="54"/>
      <c r="K10" s="54"/>
      <c r="L10" s="54"/>
      <c r="M10" s="54"/>
      <c r="N10" s="54"/>
      <c r="O10" s="54"/>
      <c r="P10" s="55"/>
      <c r="Q10" s="56">
        <f>U3</f>
        <v>2024</v>
      </c>
      <c r="R10" s="56">
        <f>Q10+1</f>
        <v>2025</v>
      </c>
      <c r="S10" s="56">
        <f>R10+1</f>
        <v>2026</v>
      </c>
      <c r="T10" s="56">
        <f>S10+1</f>
        <v>2027</v>
      </c>
      <c r="U10" s="57">
        <f>T10+1</f>
        <v>2028</v>
      </c>
      <c r="V10" s="57">
        <f>U10+1</f>
        <v>2029</v>
      </c>
      <c r="W10" s="56">
        <v>2024</v>
      </c>
      <c r="X10" s="56">
        <f>W10+1</f>
        <v>2025</v>
      </c>
      <c r="Y10" s="56">
        <f>X10+1</f>
        <v>2026</v>
      </c>
      <c r="Z10" s="56">
        <f>Y10+1</f>
        <v>2027</v>
      </c>
      <c r="AA10" s="57">
        <f>Z10+1</f>
        <v>2028</v>
      </c>
      <c r="AB10" s="58">
        <f>AA10+1</f>
        <v>2029</v>
      </c>
      <c r="AC10" s="59"/>
      <c r="AD10" s="12"/>
      <c r="AE10" s="60"/>
      <c r="AL10" s="12"/>
      <c r="AM10" s="12"/>
    </row>
    <row r="11" spans="1:39" s="62" customFormat="1" ht="12.75" hidden="1" customHeight="1" x14ac:dyDescent="0.2">
      <c r="B11" s="63"/>
      <c r="C11" s="64"/>
      <c r="D11" s="65"/>
      <c r="E11" s="64"/>
      <c r="F11" s="64"/>
      <c r="G11" s="64"/>
      <c r="H11" s="64"/>
      <c r="I11" s="64"/>
      <c r="J11" s="64"/>
      <c r="K11" s="64"/>
      <c r="L11" s="64"/>
      <c r="M11" s="64"/>
      <c r="N11" s="64"/>
      <c r="O11" s="64"/>
      <c r="P11" s="66"/>
      <c r="Q11" s="67"/>
      <c r="R11" s="67"/>
      <c r="S11" s="67"/>
      <c r="T11" s="67"/>
      <c r="U11" s="68"/>
      <c r="V11" s="69"/>
      <c r="W11" s="69"/>
      <c r="X11" s="69"/>
      <c r="Y11" s="69"/>
      <c r="Z11" s="69"/>
      <c r="AA11" s="69"/>
      <c r="AB11" s="70"/>
      <c r="AC11" s="69"/>
      <c r="AE11" s="71"/>
    </row>
    <row r="12" spans="1:39" s="62" customFormat="1" ht="25.5" hidden="1" customHeight="1" x14ac:dyDescent="0.2">
      <c r="B12" s="72" t="s">
        <v>34</v>
      </c>
      <c r="C12" s="73"/>
      <c r="D12" s="73"/>
      <c r="E12" s="74"/>
      <c r="F12" s="74"/>
      <c r="G12" s="74"/>
      <c r="H12" s="74"/>
      <c r="I12" s="74"/>
      <c r="J12" s="74"/>
      <c r="K12" s="74"/>
      <c r="L12" s="74"/>
      <c r="M12" s="74"/>
      <c r="N12" s="74"/>
      <c r="O12" s="74"/>
      <c r="P12" s="66"/>
      <c r="Q12" s="75"/>
      <c r="R12" s="75"/>
      <c r="S12" s="75"/>
      <c r="T12" s="75"/>
      <c r="U12" s="76"/>
      <c r="V12" s="69"/>
      <c r="W12" s="69"/>
      <c r="X12" s="69"/>
      <c r="Y12" s="69"/>
      <c r="Z12" s="69"/>
      <c r="AA12" s="69"/>
      <c r="AB12" s="69"/>
      <c r="AC12" s="69"/>
      <c r="AE12" s="60"/>
    </row>
    <row r="13" spans="1:39" s="62" customFormat="1" ht="38.25" hidden="1" customHeight="1" x14ac:dyDescent="0.2">
      <c r="B13" s="72" t="s">
        <v>35</v>
      </c>
      <c r="C13" s="77"/>
      <c r="D13" s="73"/>
      <c r="E13" s="74"/>
      <c r="F13" s="74"/>
      <c r="G13" s="74"/>
      <c r="H13" s="74"/>
      <c r="I13" s="74"/>
      <c r="J13" s="74"/>
      <c r="K13" s="74"/>
      <c r="L13" s="74"/>
      <c r="M13" s="74"/>
      <c r="N13" s="74"/>
      <c r="O13" s="74"/>
      <c r="P13" s="66"/>
      <c r="Q13" s="75"/>
      <c r="R13" s="75"/>
      <c r="S13" s="75"/>
      <c r="T13" s="75"/>
      <c r="U13" s="76"/>
      <c r="V13" s="69"/>
      <c r="W13" s="69"/>
      <c r="X13" s="69"/>
      <c r="Y13" s="69"/>
      <c r="Z13" s="69"/>
      <c r="AA13" s="69"/>
      <c r="AB13" s="69"/>
      <c r="AC13" s="69"/>
      <c r="AE13" s="60"/>
    </row>
    <row r="14" spans="1:39" s="62" customFormat="1" ht="22.9" hidden="1" customHeight="1" x14ac:dyDescent="0.2">
      <c r="B14" s="73"/>
      <c r="C14" s="74"/>
      <c r="D14" s="73"/>
      <c r="E14" s="74"/>
      <c r="F14" s="74"/>
      <c r="G14" s="74"/>
      <c r="H14" s="74"/>
      <c r="I14" s="74"/>
      <c r="J14" s="74"/>
      <c r="K14" s="74"/>
      <c r="L14" s="74"/>
      <c r="M14" s="74"/>
      <c r="N14" s="74"/>
      <c r="O14" s="74"/>
      <c r="P14" s="66"/>
      <c r="Q14" s="75"/>
      <c r="R14" s="75"/>
      <c r="S14" s="75"/>
      <c r="T14" s="75"/>
      <c r="U14" s="76"/>
      <c r="V14" s="69"/>
      <c r="W14" s="69"/>
      <c r="X14" s="69"/>
      <c r="Y14" s="69"/>
      <c r="Z14" s="69"/>
      <c r="AA14" s="69"/>
      <c r="AB14" s="69"/>
      <c r="AC14" s="69"/>
      <c r="AE14" s="60"/>
    </row>
    <row r="15" spans="1:39" s="62" customFormat="1" ht="25.5" hidden="1" customHeight="1" x14ac:dyDescent="0.2">
      <c r="B15" s="72" t="s">
        <v>36</v>
      </c>
      <c r="C15" s="77"/>
      <c r="D15" s="73"/>
      <c r="E15" s="74"/>
      <c r="F15" s="74"/>
      <c r="G15" s="74"/>
      <c r="H15" s="74"/>
      <c r="I15" s="74"/>
      <c r="J15" s="74"/>
      <c r="K15" s="74"/>
      <c r="L15" s="74"/>
      <c r="M15" s="74"/>
      <c r="N15" s="74"/>
      <c r="O15" s="74"/>
      <c r="P15" s="66"/>
      <c r="Q15" s="75"/>
      <c r="R15" s="75"/>
      <c r="S15" s="75"/>
      <c r="T15" s="75"/>
      <c r="U15" s="76"/>
      <c r="V15" s="69"/>
      <c r="W15" s="69"/>
      <c r="X15" s="69"/>
      <c r="Y15" s="69"/>
      <c r="Z15" s="69"/>
      <c r="AA15" s="69"/>
      <c r="AB15" s="69"/>
      <c r="AC15" s="69"/>
      <c r="AE15" s="60"/>
    </row>
    <row r="16" spans="1:39" s="62" customFormat="1" ht="67.5" hidden="1" customHeight="1" x14ac:dyDescent="0.2">
      <c r="B16" s="78" t="s">
        <v>37</v>
      </c>
      <c r="C16" s="79"/>
      <c r="D16" s="73"/>
      <c r="E16" s="74"/>
      <c r="F16" s="74"/>
      <c r="G16" s="74"/>
      <c r="H16" s="74"/>
      <c r="I16" s="74"/>
      <c r="J16" s="74"/>
      <c r="K16" s="74"/>
      <c r="L16" s="74"/>
      <c r="M16" s="74"/>
      <c r="N16" s="74"/>
      <c r="O16" s="74"/>
      <c r="P16" s="66"/>
      <c r="Q16" s="75"/>
      <c r="R16" s="75"/>
      <c r="S16" s="75"/>
      <c r="T16" s="75"/>
      <c r="U16" s="76"/>
      <c r="V16" s="69"/>
      <c r="W16" s="69"/>
      <c r="X16" s="69"/>
      <c r="Y16" s="69"/>
      <c r="Z16" s="69"/>
      <c r="AA16" s="69"/>
      <c r="AB16" s="69"/>
      <c r="AC16" s="69"/>
      <c r="AE16" s="80" t="s">
        <v>38</v>
      </c>
    </row>
    <row r="17" spans="1:31" s="62" customFormat="1" ht="47.25" hidden="1" customHeight="1" x14ac:dyDescent="0.2">
      <c r="B17" s="81" t="s">
        <v>39</v>
      </c>
      <c r="C17" s="74">
        <v>1</v>
      </c>
      <c r="D17" s="73">
        <v>40</v>
      </c>
      <c r="E17" s="74" t="s">
        <v>40</v>
      </c>
      <c r="F17" s="74"/>
      <c r="G17" s="74"/>
      <c r="H17" s="74"/>
      <c r="I17" s="74"/>
      <c r="J17" s="74"/>
      <c r="K17" s="74"/>
      <c r="L17" s="74"/>
      <c r="M17" s="74"/>
      <c r="N17" s="74"/>
      <c r="O17" s="74"/>
      <c r="P17" s="66"/>
      <c r="Q17" s="75"/>
      <c r="R17" s="75" t="s">
        <v>41</v>
      </c>
      <c r="S17" s="75"/>
      <c r="T17" s="75"/>
      <c r="U17" s="76"/>
      <c r="V17" s="69" t="s">
        <v>41</v>
      </c>
      <c r="W17" s="69"/>
      <c r="X17" s="69" t="s">
        <v>41</v>
      </c>
      <c r="Y17" s="69"/>
      <c r="Z17" s="69"/>
      <c r="AA17" s="69"/>
      <c r="AB17" s="69" t="s">
        <v>41</v>
      </c>
      <c r="AC17" s="69"/>
      <c r="AE17" s="80" t="s">
        <v>42</v>
      </c>
    </row>
    <row r="18" spans="1:31" s="62" customFormat="1" ht="45" hidden="1" customHeight="1" x14ac:dyDescent="0.2">
      <c r="B18" s="81" t="s">
        <v>43</v>
      </c>
      <c r="C18" s="74">
        <v>1</v>
      </c>
      <c r="D18" s="81">
        <v>40</v>
      </c>
      <c r="E18" s="82" t="s">
        <v>40</v>
      </c>
      <c r="F18" s="82"/>
      <c r="G18" s="82"/>
      <c r="H18" s="82"/>
      <c r="I18" s="82"/>
      <c r="J18" s="82"/>
      <c r="K18" s="82"/>
      <c r="L18" s="82"/>
      <c r="M18" s="82"/>
      <c r="N18" s="82"/>
      <c r="O18" s="82"/>
      <c r="P18" s="83"/>
      <c r="Q18" s="75" t="s">
        <v>41</v>
      </c>
      <c r="R18" s="75"/>
      <c r="S18" s="75" t="s">
        <v>41</v>
      </c>
      <c r="T18" s="75"/>
      <c r="U18" s="76" t="s">
        <v>41</v>
      </c>
      <c r="V18" s="69"/>
      <c r="W18" s="69" t="s">
        <v>41</v>
      </c>
      <c r="X18" s="69"/>
      <c r="Y18" s="69" t="s">
        <v>41</v>
      </c>
      <c r="Z18" s="69"/>
      <c r="AA18" s="69" t="s">
        <v>41</v>
      </c>
      <c r="AB18" s="69"/>
      <c r="AC18" s="69"/>
      <c r="AE18" s="60"/>
    </row>
    <row r="19" spans="1:31" s="12" customFormat="1" x14ac:dyDescent="0.2">
      <c r="B19" s="84"/>
      <c r="C19" s="85"/>
      <c r="D19" s="84"/>
      <c r="E19" s="85"/>
      <c r="F19" s="85"/>
      <c r="G19" s="85"/>
      <c r="H19" s="85"/>
      <c r="I19" s="85"/>
      <c r="J19" s="85"/>
      <c r="K19" s="85"/>
      <c r="L19" s="85"/>
      <c r="M19" s="85"/>
      <c r="N19" s="85"/>
      <c r="O19" s="85"/>
      <c r="P19" s="66"/>
      <c r="Q19" s="86"/>
      <c r="R19" s="86"/>
      <c r="S19" s="86"/>
      <c r="T19" s="86"/>
      <c r="U19" s="87"/>
      <c r="V19" s="88"/>
      <c r="W19" s="88"/>
      <c r="X19" s="88"/>
      <c r="Y19" s="88"/>
      <c r="Z19" s="88"/>
      <c r="AA19" s="88"/>
      <c r="AB19" s="88"/>
      <c r="AC19" s="88"/>
      <c r="AE19" s="60"/>
    </row>
    <row r="20" spans="1:31" s="12" customFormat="1" ht="12.75" customHeight="1" x14ac:dyDescent="0.2">
      <c r="B20" s="89" t="s">
        <v>44</v>
      </c>
      <c r="C20" s="90"/>
      <c r="D20" s="84"/>
      <c r="E20" s="85"/>
      <c r="F20" s="85"/>
      <c r="G20" s="85"/>
      <c r="H20" s="85"/>
      <c r="I20" s="85"/>
      <c r="J20" s="85"/>
      <c r="K20" s="85"/>
      <c r="L20" s="85"/>
      <c r="M20" s="85"/>
      <c r="N20" s="85"/>
      <c r="O20" s="85"/>
      <c r="P20" s="66"/>
      <c r="Q20" s="86"/>
      <c r="R20" s="86"/>
      <c r="S20" s="86"/>
      <c r="T20" s="86"/>
      <c r="U20" s="87"/>
      <c r="V20" s="88"/>
      <c r="W20" s="88"/>
      <c r="X20" s="88"/>
      <c r="Y20" s="88"/>
      <c r="Z20" s="88"/>
      <c r="AA20" s="88"/>
      <c r="AB20" s="88"/>
      <c r="AC20" s="88"/>
      <c r="AE20" s="60"/>
    </row>
    <row r="21" spans="1:31" s="12" customFormat="1" ht="12.75" customHeight="1" x14ac:dyDescent="0.2">
      <c r="B21" s="91" t="s">
        <v>45</v>
      </c>
      <c r="C21" s="92"/>
      <c r="D21" s="84"/>
      <c r="E21" s="85"/>
      <c r="F21" s="85"/>
      <c r="G21" s="85"/>
      <c r="H21" s="85"/>
      <c r="I21" s="85"/>
      <c r="J21" s="85"/>
      <c r="K21" s="85"/>
      <c r="L21" s="85"/>
      <c r="M21" s="85"/>
      <c r="N21" s="85"/>
      <c r="O21" s="85"/>
      <c r="P21" s="66"/>
      <c r="Q21" s="86"/>
      <c r="R21" s="86"/>
      <c r="S21" s="86"/>
      <c r="T21" s="86"/>
      <c r="U21" s="87"/>
      <c r="V21" s="88"/>
      <c r="W21" s="88"/>
      <c r="X21" s="88"/>
      <c r="Y21" s="88"/>
      <c r="Z21" s="88"/>
      <c r="AA21" s="88"/>
      <c r="AB21" s="88"/>
      <c r="AC21" s="88"/>
      <c r="AE21" s="60"/>
    </row>
    <row r="22" spans="1:31" s="12" customFormat="1" ht="57.75" customHeight="1" x14ac:dyDescent="0.2">
      <c r="B22" s="91" t="s">
        <v>46</v>
      </c>
      <c r="C22" s="92"/>
      <c r="D22" s="84"/>
      <c r="E22" s="85"/>
      <c r="F22" s="85"/>
      <c r="G22" s="85"/>
      <c r="H22" s="85"/>
      <c r="I22" s="85"/>
      <c r="J22" s="85"/>
      <c r="K22" s="85"/>
      <c r="L22" s="85"/>
      <c r="M22" s="85"/>
      <c r="N22" s="85"/>
      <c r="O22" s="85"/>
      <c r="P22" s="66"/>
      <c r="Q22" s="86"/>
      <c r="R22" s="86"/>
      <c r="S22" s="86"/>
      <c r="T22" s="86"/>
      <c r="U22" s="87"/>
      <c r="V22" s="93"/>
      <c r="W22" s="93"/>
      <c r="X22" s="93"/>
      <c r="Y22" s="93"/>
      <c r="Z22" s="93"/>
      <c r="AA22" s="93"/>
      <c r="AB22" s="93"/>
      <c r="AC22" s="93"/>
      <c r="AE22" s="80"/>
    </row>
    <row r="23" spans="1:31" s="12" customFormat="1" ht="63.75" x14ac:dyDescent="0.2">
      <c r="A23" s="12">
        <v>1</v>
      </c>
      <c r="B23" s="94" t="s">
        <v>47</v>
      </c>
      <c r="C23" s="95">
        <v>1</v>
      </c>
      <c r="D23" s="84">
        <v>46</v>
      </c>
      <c r="E23" s="85" t="s">
        <v>48</v>
      </c>
      <c r="F23" s="6">
        <v>0</v>
      </c>
      <c r="G23" s="96">
        <f>+F23*C23</f>
        <v>0</v>
      </c>
      <c r="H23" s="7">
        <v>0</v>
      </c>
      <c r="I23" s="97">
        <f>+H23*G23</f>
        <v>0</v>
      </c>
      <c r="J23" s="7">
        <v>0</v>
      </c>
      <c r="K23" s="98">
        <f>+J23*C23</f>
        <v>0</v>
      </c>
      <c r="L23" s="7">
        <v>0</v>
      </c>
      <c r="M23" s="97">
        <f>+L23*C23</f>
        <v>0</v>
      </c>
      <c r="N23" s="8">
        <v>0</v>
      </c>
      <c r="O23" s="99">
        <f>+N23+M23+K23+I23</f>
        <v>0</v>
      </c>
      <c r="P23" s="66"/>
      <c r="Q23" s="100" t="s">
        <v>41</v>
      </c>
      <c r="R23" s="100" t="s">
        <v>41</v>
      </c>
      <c r="S23" s="100" t="s">
        <v>41</v>
      </c>
      <c r="T23" s="100" t="s">
        <v>41</v>
      </c>
      <c r="U23" s="101" t="s">
        <v>41</v>
      </c>
      <c r="V23" s="100" t="s">
        <v>41</v>
      </c>
      <c r="W23" s="86">
        <f t="shared" ref="W23:AB23" si="0">IF(Q23="j",$O23,0)</f>
        <v>0</v>
      </c>
      <c r="X23" s="86">
        <f t="shared" si="0"/>
        <v>0</v>
      </c>
      <c r="Y23" s="86">
        <f t="shared" si="0"/>
        <v>0</v>
      </c>
      <c r="Z23" s="86">
        <f t="shared" si="0"/>
        <v>0</v>
      </c>
      <c r="AA23" s="86">
        <f t="shared" si="0"/>
        <v>0</v>
      </c>
      <c r="AB23" s="86">
        <f t="shared" si="0"/>
        <v>0</v>
      </c>
      <c r="AC23" s="59">
        <f>SUM(W23:AB23)</f>
        <v>0</v>
      </c>
      <c r="AE23" s="80" t="s">
        <v>49</v>
      </c>
    </row>
    <row r="24" spans="1:31" s="62" customFormat="1" ht="41.25" hidden="1" customHeight="1" x14ac:dyDescent="0.2">
      <c r="B24" s="73" t="s">
        <v>50</v>
      </c>
      <c r="C24" s="74">
        <v>1</v>
      </c>
      <c r="D24" s="73">
        <v>28</v>
      </c>
      <c r="E24" s="82" t="s">
        <v>48</v>
      </c>
      <c r="F24" s="82"/>
      <c r="G24" s="82"/>
      <c r="H24" s="82"/>
      <c r="I24" s="82"/>
      <c r="J24" s="82"/>
      <c r="K24" s="82"/>
      <c r="L24" s="82"/>
      <c r="M24" s="82"/>
      <c r="N24" s="82"/>
      <c r="O24" s="82"/>
      <c r="P24" s="83"/>
      <c r="Q24" s="75" t="s">
        <v>41</v>
      </c>
      <c r="R24" s="75" t="s">
        <v>41</v>
      </c>
      <c r="S24" s="75" t="s">
        <v>41</v>
      </c>
      <c r="T24" s="75" t="s">
        <v>41</v>
      </c>
      <c r="U24" s="76" t="s">
        <v>41</v>
      </c>
      <c r="V24" s="69" t="s">
        <v>41</v>
      </c>
      <c r="W24" s="69" t="s">
        <v>41</v>
      </c>
      <c r="X24" s="69" t="s">
        <v>41</v>
      </c>
      <c r="Y24" s="69" t="s">
        <v>41</v>
      </c>
      <c r="Z24" s="69" t="s">
        <v>41</v>
      </c>
      <c r="AA24" s="69" t="s">
        <v>41</v>
      </c>
      <c r="AB24" s="69" t="s">
        <v>41</v>
      </c>
      <c r="AC24" s="69"/>
      <c r="AE24" s="80"/>
    </row>
    <row r="25" spans="1:31" s="62" customFormat="1" ht="12.75" hidden="1" customHeight="1" x14ac:dyDescent="0.2">
      <c r="B25" s="102"/>
      <c r="C25" s="74"/>
      <c r="D25" s="73"/>
      <c r="E25" s="74"/>
      <c r="F25" s="74"/>
      <c r="G25" s="74"/>
      <c r="H25" s="74"/>
      <c r="I25" s="74"/>
      <c r="J25" s="74"/>
      <c r="K25" s="74"/>
      <c r="L25" s="74"/>
      <c r="M25" s="74"/>
      <c r="N25" s="74"/>
      <c r="O25" s="74"/>
      <c r="P25" s="66"/>
      <c r="Q25" s="75"/>
      <c r="R25" s="75"/>
      <c r="S25" s="75"/>
      <c r="T25" s="75"/>
      <c r="U25" s="76"/>
      <c r="V25" s="69"/>
      <c r="W25" s="69"/>
      <c r="X25" s="69"/>
      <c r="Y25" s="69"/>
      <c r="Z25" s="69"/>
      <c r="AA25" s="69"/>
      <c r="AB25" s="69"/>
      <c r="AC25" s="69"/>
      <c r="AE25" s="60"/>
    </row>
    <row r="26" spans="1:31" s="62" customFormat="1" ht="12.75" hidden="1" customHeight="1" x14ac:dyDescent="0.2">
      <c r="B26" s="102"/>
      <c r="C26" s="74"/>
      <c r="D26" s="73"/>
      <c r="E26" s="74"/>
      <c r="F26" s="74"/>
      <c r="G26" s="74"/>
      <c r="H26" s="74"/>
      <c r="I26" s="74"/>
      <c r="J26" s="74"/>
      <c r="K26" s="74"/>
      <c r="L26" s="74"/>
      <c r="M26" s="74"/>
      <c r="N26" s="74"/>
      <c r="O26" s="74"/>
      <c r="P26" s="66"/>
      <c r="Q26" s="75"/>
      <c r="R26" s="75"/>
      <c r="S26" s="75"/>
      <c r="T26" s="75"/>
      <c r="U26" s="76"/>
      <c r="V26" s="69"/>
      <c r="W26" s="69"/>
      <c r="X26" s="69"/>
      <c r="Y26" s="69"/>
      <c r="Z26" s="69"/>
      <c r="AA26" s="69"/>
      <c r="AB26" s="69"/>
      <c r="AC26" s="69"/>
      <c r="AE26" s="60"/>
    </row>
    <row r="27" spans="1:31" s="62" customFormat="1" ht="12.75" hidden="1" customHeight="1" x14ac:dyDescent="0.2">
      <c r="B27" s="72" t="s">
        <v>51</v>
      </c>
      <c r="C27" s="77"/>
      <c r="D27" s="73"/>
      <c r="E27" s="74"/>
      <c r="F27" s="74"/>
      <c r="G27" s="74"/>
      <c r="H27" s="74"/>
      <c r="I27" s="74"/>
      <c r="J27" s="74"/>
      <c r="K27" s="74"/>
      <c r="L27" s="74"/>
      <c r="M27" s="74"/>
      <c r="N27" s="74"/>
      <c r="O27" s="74"/>
      <c r="P27" s="66"/>
      <c r="Q27" s="75"/>
      <c r="R27" s="75"/>
      <c r="S27" s="75"/>
      <c r="T27" s="75"/>
      <c r="U27" s="76"/>
      <c r="V27" s="69"/>
      <c r="W27" s="69"/>
      <c r="X27" s="69"/>
      <c r="Y27" s="69"/>
      <c r="Z27" s="69"/>
      <c r="AA27" s="69"/>
      <c r="AB27" s="69"/>
      <c r="AC27" s="69"/>
      <c r="AE27" s="60"/>
    </row>
    <row r="28" spans="1:31" s="12" customFormat="1" x14ac:dyDescent="0.2">
      <c r="B28" s="103"/>
      <c r="C28" s="85"/>
      <c r="D28" s="84"/>
      <c r="E28" s="85"/>
      <c r="F28" s="85"/>
      <c r="G28" s="85"/>
      <c r="H28" s="85"/>
      <c r="I28" s="85"/>
      <c r="J28" s="85"/>
      <c r="K28" s="85"/>
      <c r="L28" s="85"/>
      <c r="M28" s="85"/>
      <c r="N28" s="85"/>
      <c r="O28" s="85"/>
      <c r="P28" s="66"/>
      <c r="Q28" s="86"/>
      <c r="R28" s="86"/>
      <c r="S28" s="86"/>
      <c r="T28" s="86"/>
      <c r="U28" s="87"/>
      <c r="V28" s="88"/>
      <c r="W28" s="88"/>
      <c r="X28" s="88"/>
      <c r="Y28" s="88"/>
      <c r="Z28" s="88"/>
      <c r="AA28" s="88"/>
      <c r="AB28" s="88"/>
      <c r="AC28" s="88"/>
      <c r="AE28" s="60"/>
    </row>
    <row r="29" spans="1:31" s="12" customFormat="1" ht="12.75" customHeight="1" x14ac:dyDescent="0.2">
      <c r="B29" s="89" t="s">
        <v>52</v>
      </c>
      <c r="C29" s="90"/>
      <c r="D29" s="84"/>
      <c r="E29" s="84"/>
      <c r="F29" s="84"/>
      <c r="G29" s="84"/>
      <c r="H29" s="84"/>
      <c r="I29" s="84"/>
      <c r="J29" s="84"/>
      <c r="K29" s="84"/>
      <c r="L29" s="84"/>
      <c r="M29" s="84"/>
      <c r="N29" s="84"/>
      <c r="O29" s="84"/>
      <c r="P29" s="104"/>
      <c r="Q29" s="86"/>
      <c r="R29" s="86"/>
      <c r="S29" s="86"/>
      <c r="T29" s="86"/>
      <c r="U29" s="87"/>
      <c r="V29" s="88"/>
      <c r="W29" s="88"/>
      <c r="X29" s="88"/>
      <c r="Y29" s="88"/>
      <c r="Z29" s="88"/>
      <c r="AA29" s="88"/>
      <c r="AB29" s="88"/>
      <c r="AC29" s="88"/>
      <c r="AE29" s="60"/>
    </row>
    <row r="30" spans="1:31" s="12" customFormat="1" ht="94.5" customHeight="1" x14ac:dyDescent="0.2">
      <c r="B30" s="91" t="s">
        <v>53</v>
      </c>
      <c r="C30" s="92"/>
      <c r="D30" s="84"/>
      <c r="E30" s="85"/>
      <c r="F30" s="85"/>
      <c r="G30" s="85"/>
      <c r="H30" s="85"/>
      <c r="I30" s="85"/>
      <c r="J30" s="85"/>
      <c r="K30" s="85"/>
      <c r="L30" s="85"/>
      <c r="M30" s="85"/>
      <c r="N30" s="85"/>
      <c r="O30" s="85"/>
      <c r="P30" s="66"/>
      <c r="Q30" s="86"/>
      <c r="R30" s="86"/>
      <c r="S30" s="86"/>
      <c r="T30" s="86"/>
      <c r="U30" s="87"/>
      <c r="V30" s="88"/>
      <c r="W30" s="88"/>
      <c r="X30" s="88"/>
      <c r="Y30" s="88"/>
      <c r="Z30" s="88"/>
      <c r="AA30" s="88"/>
      <c r="AB30" s="88"/>
      <c r="AC30" s="88"/>
    </row>
    <row r="31" spans="1:31" s="12" customFormat="1" ht="38.25" x14ac:dyDescent="0.2">
      <c r="A31" s="12">
        <v>2</v>
      </c>
      <c r="B31" s="94" t="s">
        <v>54</v>
      </c>
      <c r="C31" s="105">
        <v>1</v>
      </c>
      <c r="D31" s="84">
        <v>495</v>
      </c>
      <c r="E31" s="85" t="s">
        <v>55</v>
      </c>
      <c r="F31" s="6">
        <v>0</v>
      </c>
      <c r="G31" s="96">
        <f t="shared" ref="G31:G33" si="1">+F31*C31</f>
        <v>0</v>
      </c>
      <c r="H31" s="7">
        <v>0</v>
      </c>
      <c r="I31" s="97">
        <f t="shared" ref="I31:I33" si="2">+H31*G31</f>
        <v>0</v>
      </c>
      <c r="J31" s="7">
        <v>0</v>
      </c>
      <c r="K31" s="98">
        <f t="shared" ref="K31:K33" si="3">+J31*C31</f>
        <v>0</v>
      </c>
      <c r="L31" s="7">
        <v>0</v>
      </c>
      <c r="M31" s="97">
        <f t="shared" ref="M31:M33" si="4">+L31*C31</f>
        <v>0</v>
      </c>
      <c r="N31" s="8">
        <v>0</v>
      </c>
      <c r="O31" s="99">
        <f t="shared" ref="O31:O33" si="5">+N31+M31+K31+I31</f>
        <v>0</v>
      </c>
      <c r="P31" s="66"/>
      <c r="Q31" s="105" t="s">
        <v>41</v>
      </c>
      <c r="R31" s="85"/>
      <c r="S31" s="85"/>
      <c r="T31" s="105" t="s">
        <v>41</v>
      </c>
      <c r="U31" s="106"/>
      <c r="V31" s="107"/>
      <c r="W31" s="86">
        <f t="shared" ref="W31:AB33" si="6">IF(Q31="j",$O31,0)</f>
        <v>0</v>
      </c>
      <c r="X31" s="86">
        <f t="shared" si="6"/>
        <v>0</v>
      </c>
      <c r="Y31" s="86">
        <f t="shared" si="6"/>
        <v>0</v>
      </c>
      <c r="Z31" s="86">
        <f t="shared" si="6"/>
        <v>0</v>
      </c>
      <c r="AA31" s="86">
        <f t="shared" si="6"/>
        <v>0</v>
      </c>
      <c r="AB31" s="86">
        <f t="shared" si="6"/>
        <v>0</v>
      </c>
      <c r="AC31" s="59">
        <f t="shared" ref="AC31:AC33" si="7">SUM(W31:AB31)</f>
        <v>0</v>
      </c>
      <c r="AE31" s="108" t="s">
        <v>56</v>
      </c>
    </row>
    <row r="32" spans="1:31" s="12" customFormat="1" ht="38.25" x14ac:dyDescent="0.2">
      <c r="A32" s="12">
        <v>4</v>
      </c>
      <c r="B32" s="84" t="s">
        <v>57</v>
      </c>
      <c r="C32" s="85">
        <v>1</v>
      </c>
      <c r="D32" s="84">
        <v>360</v>
      </c>
      <c r="E32" s="105" t="s">
        <v>55</v>
      </c>
      <c r="F32" s="6">
        <v>0</v>
      </c>
      <c r="G32" s="96">
        <f t="shared" si="1"/>
        <v>0</v>
      </c>
      <c r="H32" s="7">
        <v>0</v>
      </c>
      <c r="I32" s="97">
        <f t="shared" si="2"/>
        <v>0</v>
      </c>
      <c r="J32" s="7">
        <v>0</v>
      </c>
      <c r="K32" s="98">
        <f t="shared" si="3"/>
        <v>0</v>
      </c>
      <c r="L32" s="7">
        <v>0</v>
      </c>
      <c r="M32" s="97">
        <f t="shared" si="4"/>
        <v>0</v>
      </c>
      <c r="N32" s="8">
        <v>0</v>
      </c>
      <c r="O32" s="99">
        <f t="shared" si="5"/>
        <v>0</v>
      </c>
      <c r="P32" s="83"/>
      <c r="Q32" s="85" t="s">
        <v>41</v>
      </c>
      <c r="R32" s="85"/>
      <c r="S32" s="85"/>
      <c r="T32" s="85"/>
      <c r="U32" s="106"/>
      <c r="V32" s="107" t="s">
        <v>41</v>
      </c>
      <c r="W32" s="86">
        <f t="shared" si="6"/>
        <v>0</v>
      </c>
      <c r="X32" s="86">
        <f t="shared" si="6"/>
        <v>0</v>
      </c>
      <c r="Y32" s="86">
        <f t="shared" si="6"/>
        <v>0</v>
      </c>
      <c r="Z32" s="86">
        <f t="shared" si="6"/>
        <v>0</v>
      </c>
      <c r="AA32" s="86">
        <f t="shared" si="6"/>
        <v>0</v>
      </c>
      <c r="AB32" s="86">
        <f t="shared" si="6"/>
        <v>0</v>
      </c>
      <c r="AC32" s="59">
        <f t="shared" si="7"/>
        <v>0</v>
      </c>
      <c r="AE32" s="80" t="s">
        <v>58</v>
      </c>
    </row>
    <row r="33" spans="1:31" s="12" customFormat="1" ht="51" x14ac:dyDescent="0.2">
      <c r="A33" s="12">
        <v>5</v>
      </c>
      <c r="B33" s="84" t="s">
        <v>59</v>
      </c>
      <c r="C33" s="109">
        <v>1</v>
      </c>
      <c r="D33" s="84">
        <v>120</v>
      </c>
      <c r="E33" s="85" t="s">
        <v>40</v>
      </c>
      <c r="F33" s="6">
        <v>0</v>
      </c>
      <c r="G33" s="96">
        <f t="shared" si="1"/>
        <v>0</v>
      </c>
      <c r="H33" s="7">
        <v>0</v>
      </c>
      <c r="I33" s="97">
        <f t="shared" si="2"/>
        <v>0</v>
      </c>
      <c r="J33" s="7">
        <v>0</v>
      </c>
      <c r="K33" s="98">
        <f t="shared" si="3"/>
        <v>0</v>
      </c>
      <c r="L33" s="7">
        <v>0</v>
      </c>
      <c r="M33" s="97">
        <f t="shared" si="4"/>
        <v>0</v>
      </c>
      <c r="N33" s="8">
        <v>0</v>
      </c>
      <c r="O33" s="99">
        <f t="shared" si="5"/>
        <v>0</v>
      </c>
      <c r="P33" s="66"/>
      <c r="Q33" s="85"/>
      <c r="R33" s="85" t="s">
        <v>41</v>
      </c>
      <c r="S33" s="85"/>
      <c r="T33" s="85"/>
      <c r="U33" s="106"/>
      <c r="V33" s="107"/>
      <c r="W33" s="86">
        <f t="shared" si="6"/>
        <v>0</v>
      </c>
      <c r="X33" s="86">
        <f t="shared" si="6"/>
        <v>0</v>
      </c>
      <c r="Y33" s="86">
        <f t="shared" si="6"/>
        <v>0</v>
      </c>
      <c r="Z33" s="86">
        <f t="shared" si="6"/>
        <v>0</v>
      </c>
      <c r="AA33" s="86">
        <f t="shared" si="6"/>
        <v>0</v>
      </c>
      <c r="AB33" s="86">
        <f t="shared" si="6"/>
        <v>0</v>
      </c>
      <c r="AC33" s="59">
        <f t="shared" si="7"/>
        <v>0</v>
      </c>
      <c r="AE33" s="60" t="s">
        <v>60</v>
      </c>
    </row>
    <row r="34" spans="1:31" s="62" customFormat="1" ht="12.75" hidden="1" customHeight="1" x14ac:dyDescent="0.2">
      <c r="B34" s="73"/>
      <c r="C34" s="74"/>
      <c r="D34" s="73"/>
      <c r="E34" s="74"/>
      <c r="F34" s="74"/>
      <c r="G34" s="74"/>
      <c r="H34" s="74"/>
      <c r="I34" s="74"/>
      <c r="J34" s="74"/>
      <c r="K34" s="74"/>
      <c r="L34" s="74"/>
      <c r="M34" s="74"/>
      <c r="N34" s="74"/>
      <c r="O34" s="74"/>
      <c r="P34" s="66"/>
      <c r="Q34" s="74"/>
      <c r="R34" s="74"/>
      <c r="S34" s="74"/>
      <c r="T34" s="74"/>
      <c r="U34" s="110"/>
      <c r="V34" s="111"/>
      <c r="W34" s="111"/>
      <c r="X34" s="111"/>
      <c r="Y34" s="111"/>
      <c r="Z34" s="111"/>
      <c r="AA34" s="111"/>
      <c r="AB34" s="111"/>
      <c r="AC34" s="111"/>
      <c r="AE34" s="80" t="s">
        <v>61</v>
      </c>
    </row>
    <row r="35" spans="1:31" s="62" customFormat="1" ht="25.5" hidden="1" customHeight="1" x14ac:dyDescent="0.2">
      <c r="B35" s="72" t="s">
        <v>62</v>
      </c>
      <c r="C35" s="77"/>
      <c r="D35" s="73"/>
      <c r="E35" s="74"/>
      <c r="F35" s="74"/>
      <c r="G35" s="74"/>
      <c r="H35" s="74"/>
      <c r="I35" s="74"/>
      <c r="J35" s="74"/>
      <c r="K35" s="74"/>
      <c r="L35" s="74"/>
      <c r="M35" s="74"/>
      <c r="N35" s="74"/>
      <c r="O35" s="74"/>
      <c r="P35" s="66"/>
      <c r="Q35" s="75"/>
      <c r="R35" s="75"/>
      <c r="S35" s="75"/>
      <c r="T35" s="75"/>
      <c r="U35" s="76"/>
      <c r="V35" s="69"/>
      <c r="W35" s="69"/>
      <c r="X35" s="69"/>
      <c r="Y35" s="69"/>
      <c r="Z35" s="69"/>
      <c r="AA35" s="69"/>
      <c r="AB35" s="69"/>
      <c r="AC35" s="69"/>
      <c r="AE35" s="60"/>
    </row>
    <row r="36" spans="1:31" s="62" customFormat="1" ht="76.5" hidden="1" customHeight="1" x14ac:dyDescent="0.2">
      <c r="B36" s="78" t="s">
        <v>63</v>
      </c>
      <c r="C36" s="79"/>
      <c r="D36" s="73"/>
      <c r="E36" s="74"/>
      <c r="F36" s="74"/>
      <c r="G36" s="74"/>
      <c r="H36" s="74"/>
      <c r="I36" s="74"/>
      <c r="J36" s="74"/>
      <c r="K36" s="74"/>
      <c r="L36" s="74"/>
      <c r="M36" s="74"/>
      <c r="N36" s="74"/>
      <c r="O36" s="74"/>
      <c r="P36" s="66"/>
      <c r="Q36" s="75"/>
      <c r="R36" s="75"/>
      <c r="S36" s="75"/>
      <c r="T36" s="75"/>
      <c r="U36" s="76"/>
      <c r="V36" s="69"/>
      <c r="W36" s="69"/>
      <c r="X36" s="69"/>
      <c r="Y36" s="69"/>
      <c r="Z36" s="69"/>
      <c r="AA36" s="69"/>
      <c r="AB36" s="69"/>
      <c r="AC36" s="69"/>
      <c r="AE36" s="60"/>
    </row>
    <row r="37" spans="1:31" s="62" customFormat="1" ht="12.75" hidden="1" customHeight="1" x14ac:dyDescent="0.2">
      <c r="B37" s="72" t="s">
        <v>64</v>
      </c>
      <c r="C37" s="77"/>
      <c r="D37" s="73"/>
      <c r="E37" s="74"/>
      <c r="F37" s="74"/>
      <c r="G37" s="74"/>
      <c r="H37" s="74"/>
      <c r="I37" s="74"/>
      <c r="J37" s="74"/>
      <c r="K37" s="74"/>
      <c r="L37" s="74"/>
      <c r="M37" s="74"/>
      <c r="N37" s="74"/>
      <c r="O37" s="74"/>
      <c r="P37" s="66"/>
      <c r="Q37" s="75"/>
      <c r="R37" s="75"/>
      <c r="S37" s="75"/>
      <c r="T37" s="75"/>
      <c r="U37" s="76"/>
      <c r="V37" s="69"/>
      <c r="W37" s="69"/>
      <c r="X37" s="69"/>
      <c r="Y37" s="69"/>
      <c r="Z37" s="69"/>
      <c r="AA37" s="69"/>
      <c r="AB37" s="69"/>
      <c r="AC37" s="69"/>
      <c r="AE37" s="60"/>
    </row>
    <row r="38" spans="1:31" s="62" customFormat="1" ht="38.25" hidden="1" customHeight="1" x14ac:dyDescent="0.2">
      <c r="B38" s="78" t="s">
        <v>65</v>
      </c>
      <c r="C38" s="79"/>
      <c r="D38" s="73"/>
      <c r="E38" s="74"/>
      <c r="F38" s="74"/>
      <c r="G38" s="74"/>
      <c r="H38" s="74"/>
      <c r="I38" s="74"/>
      <c r="J38" s="74"/>
      <c r="K38" s="74"/>
      <c r="L38" s="74"/>
      <c r="M38" s="74"/>
      <c r="N38" s="74"/>
      <c r="O38" s="74"/>
      <c r="P38" s="66"/>
      <c r="Q38" s="75"/>
      <c r="R38" s="75"/>
      <c r="S38" s="75"/>
      <c r="T38" s="75"/>
      <c r="U38" s="76"/>
      <c r="V38" s="69"/>
      <c r="W38" s="69"/>
      <c r="X38" s="69"/>
      <c r="Y38" s="69"/>
      <c r="Z38" s="69"/>
      <c r="AA38" s="69"/>
      <c r="AB38" s="69"/>
      <c r="AC38" s="69"/>
      <c r="AE38" s="60"/>
    </row>
    <row r="39" spans="1:31" s="12" customFormat="1" x14ac:dyDescent="0.2">
      <c r="B39" s="94"/>
      <c r="C39" s="85"/>
      <c r="D39" s="84"/>
      <c r="E39" s="85"/>
      <c r="F39" s="85"/>
      <c r="G39" s="85"/>
      <c r="H39" s="85"/>
      <c r="I39" s="85"/>
      <c r="J39" s="85"/>
      <c r="K39" s="85"/>
      <c r="L39" s="85"/>
      <c r="M39" s="85"/>
      <c r="N39" s="85"/>
      <c r="O39" s="85"/>
      <c r="P39" s="66"/>
      <c r="Q39" s="86"/>
      <c r="R39" s="86"/>
      <c r="S39" s="86"/>
      <c r="T39" s="86"/>
      <c r="U39" s="87"/>
      <c r="V39" s="88"/>
      <c r="W39" s="88"/>
      <c r="X39" s="88"/>
      <c r="Y39" s="88"/>
      <c r="Z39" s="88"/>
      <c r="AA39" s="88"/>
      <c r="AB39" s="88"/>
      <c r="AC39" s="88"/>
      <c r="AE39" s="60"/>
    </row>
    <row r="40" spans="1:31" s="12" customFormat="1" ht="12.75" customHeight="1" x14ac:dyDescent="0.2">
      <c r="B40" s="89" t="s">
        <v>66</v>
      </c>
      <c r="C40" s="90"/>
      <c r="D40" s="84"/>
      <c r="E40" s="85"/>
      <c r="F40" s="85"/>
      <c r="G40" s="85"/>
      <c r="H40" s="85"/>
      <c r="I40" s="85"/>
      <c r="J40" s="85"/>
      <c r="K40" s="85"/>
      <c r="L40" s="85"/>
      <c r="M40" s="85"/>
      <c r="N40" s="85"/>
      <c r="O40" s="85"/>
      <c r="P40" s="66"/>
      <c r="Q40" s="86"/>
      <c r="R40" s="86"/>
      <c r="S40" s="86"/>
      <c r="T40" s="86"/>
      <c r="U40" s="87"/>
      <c r="V40" s="88"/>
      <c r="W40" s="88"/>
      <c r="X40" s="88"/>
      <c r="Y40" s="88"/>
      <c r="Z40" s="88"/>
      <c r="AA40" s="88"/>
      <c r="AB40" s="88"/>
      <c r="AC40" s="88"/>
      <c r="AE40" s="60"/>
    </row>
    <row r="41" spans="1:31" s="12" customFormat="1" ht="12.75" customHeight="1" x14ac:dyDescent="0.2">
      <c r="B41" s="91" t="s">
        <v>67</v>
      </c>
      <c r="C41" s="92"/>
      <c r="D41" s="84"/>
      <c r="E41" s="85"/>
      <c r="F41" s="85"/>
      <c r="G41" s="85"/>
      <c r="H41" s="85"/>
      <c r="I41" s="85"/>
      <c r="J41" s="85"/>
      <c r="K41" s="85"/>
      <c r="L41" s="85"/>
      <c r="M41" s="85"/>
      <c r="N41" s="85"/>
      <c r="O41" s="85"/>
      <c r="P41" s="66"/>
      <c r="Q41" s="86"/>
      <c r="R41" s="86"/>
      <c r="S41" s="86"/>
      <c r="T41" s="86"/>
      <c r="U41" s="87"/>
      <c r="V41" s="88"/>
      <c r="W41" s="88"/>
      <c r="X41" s="88"/>
      <c r="Y41" s="88"/>
      <c r="Z41" s="88"/>
      <c r="AA41" s="88"/>
      <c r="AB41" s="88"/>
      <c r="AC41" s="88"/>
      <c r="AE41" s="60"/>
    </row>
    <row r="42" spans="1:31" s="12" customFormat="1" ht="12.75" customHeight="1" x14ac:dyDescent="0.2">
      <c r="B42" s="91" t="s">
        <v>68</v>
      </c>
      <c r="C42" s="92"/>
      <c r="D42" s="84"/>
      <c r="E42" s="85"/>
      <c r="F42" s="85"/>
      <c r="G42" s="85"/>
      <c r="H42" s="85"/>
      <c r="I42" s="85"/>
      <c r="J42" s="85"/>
      <c r="K42" s="85"/>
      <c r="L42" s="85"/>
      <c r="M42" s="85"/>
      <c r="N42" s="85"/>
      <c r="O42" s="85"/>
      <c r="P42" s="66"/>
      <c r="Q42" s="86"/>
      <c r="R42" s="86"/>
      <c r="S42" s="86"/>
      <c r="T42" s="86"/>
      <c r="U42" s="87"/>
      <c r="V42" s="88"/>
      <c r="W42" s="88"/>
      <c r="X42" s="88"/>
      <c r="Y42" s="88"/>
      <c r="Z42" s="88"/>
      <c r="AA42" s="88"/>
      <c r="AB42" s="88"/>
      <c r="AC42" s="88"/>
      <c r="AE42" s="60"/>
    </row>
    <row r="43" spans="1:31" s="12" customFormat="1" ht="38.25" x14ac:dyDescent="0.2">
      <c r="A43" s="12">
        <v>6</v>
      </c>
      <c r="B43" s="112" t="s">
        <v>69</v>
      </c>
      <c r="C43" s="113">
        <v>1</v>
      </c>
      <c r="D43" s="114">
        <v>22</v>
      </c>
      <c r="E43" s="115" t="s">
        <v>40</v>
      </c>
      <c r="F43" s="6">
        <v>0</v>
      </c>
      <c r="G43" s="96">
        <f t="shared" ref="G43:G45" si="8">+F43*C43</f>
        <v>0</v>
      </c>
      <c r="H43" s="7">
        <v>0</v>
      </c>
      <c r="I43" s="97">
        <f t="shared" ref="I43:I45" si="9">+H43*G43</f>
        <v>0</v>
      </c>
      <c r="J43" s="7">
        <v>0</v>
      </c>
      <c r="K43" s="98">
        <f t="shared" ref="K43:K45" si="10">+J43*C43</f>
        <v>0</v>
      </c>
      <c r="L43" s="7">
        <v>0</v>
      </c>
      <c r="M43" s="97">
        <f t="shared" ref="M43:M45" si="11">+L43*C43</f>
        <v>0</v>
      </c>
      <c r="N43" s="8">
        <v>0</v>
      </c>
      <c r="O43" s="99">
        <f t="shared" ref="O43:O45" si="12">+N43+M43+K43+I43</f>
        <v>0</v>
      </c>
      <c r="P43" s="66"/>
      <c r="Q43" s="115"/>
      <c r="R43" s="115"/>
      <c r="S43" s="115" t="s">
        <v>41</v>
      </c>
      <c r="T43" s="115"/>
      <c r="U43" s="116" t="s">
        <v>41</v>
      </c>
      <c r="V43" s="107"/>
      <c r="W43" s="86">
        <f t="shared" ref="W43:AB45" si="13">IF(Q43="j",$O43,0)</f>
        <v>0</v>
      </c>
      <c r="X43" s="86">
        <f t="shared" si="13"/>
        <v>0</v>
      </c>
      <c r="Y43" s="86">
        <f t="shared" si="13"/>
        <v>0</v>
      </c>
      <c r="Z43" s="86">
        <f t="shared" si="13"/>
        <v>0</v>
      </c>
      <c r="AA43" s="86">
        <f t="shared" si="13"/>
        <v>0</v>
      </c>
      <c r="AB43" s="86">
        <f t="shared" si="13"/>
        <v>0</v>
      </c>
      <c r="AC43" s="59">
        <f t="shared" ref="AC43:AC45" si="14">SUM(W43:AB43)</f>
        <v>0</v>
      </c>
      <c r="AE43" s="60" t="s">
        <v>70</v>
      </c>
    </row>
    <row r="44" spans="1:31" s="12" customFormat="1" ht="24.95" customHeight="1" x14ac:dyDescent="0.2">
      <c r="A44" s="12">
        <v>7</v>
      </c>
      <c r="B44" s="112" t="s">
        <v>71</v>
      </c>
      <c r="C44" s="113">
        <v>1</v>
      </c>
      <c r="D44" s="114">
        <v>18</v>
      </c>
      <c r="E44" s="115" t="s">
        <v>40</v>
      </c>
      <c r="F44" s="6">
        <v>0</v>
      </c>
      <c r="G44" s="96">
        <f t="shared" si="8"/>
        <v>0</v>
      </c>
      <c r="H44" s="7">
        <v>0</v>
      </c>
      <c r="I44" s="97">
        <f t="shared" si="9"/>
        <v>0</v>
      </c>
      <c r="J44" s="7">
        <v>0</v>
      </c>
      <c r="K44" s="98">
        <f t="shared" si="10"/>
        <v>0</v>
      </c>
      <c r="L44" s="7">
        <v>0</v>
      </c>
      <c r="M44" s="97">
        <f t="shared" si="11"/>
        <v>0</v>
      </c>
      <c r="N44" s="8">
        <v>0</v>
      </c>
      <c r="O44" s="99">
        <f t="shared" si="12"/>
        <v>0</v>
      </c>
      <c r="P44" s="66"/>
      <c r="Q44" s="115"/>
      <c r="R44" s="115"/>
      <c r="S44" s="115" t="s">
        <v>41</v>
      </c>
      <c r="T44" s="115"/>
      <c r="U44" s="116" t="s">
        <v>41</v>
      </c>
      <c r="V44" s="107"/>
      <c r="W44" s="86">
        <f t="shared" si="13"/>
        <v>0</v>
      </c>
      <c r="X44" s="86">
        <f t="shared" si="13"/>
        <v>0</v>
      </c>
      <c r="Y44" s="86">
        <f t="shared" si="13"/>
        <v>0</v>
      </c>
      <c r="Z44" s="86">
        <f t="shared" si="13"/>
        <v>0</v>
      </c>
      <c r="AA44" s="86">
        <f t="shared" si="13"/>
        <v>0</v>
      </c>
      <c r="AB44" s="86">
        <f t="shared" si="13"/>
        <v>0</v>
      </c>
      <c r="AC44" s="59">
        <f t="shared" si="14"/>
        <v>0</v>
      </c>
      <c r="AD44" s="117"/>
      <c r="AE44" s="211" t="s">
        <v>72</v>
      </c>
    </row>
    <row r="45" spans="1:31" s="117" customFormat="1" ht="24.95" customHeight="1" x14ac:dyDescent="0.2">
      <c r="A45" s="117">
        <v>8</v>
      </c>
      <c r="B45" s="112" t="s">
        <v>73</v>
      </c>
      <c r="C45" s="113">
        <v>1</v>
      </c>
      <c r="D45" s="114">
        <v>7</v>
      </c>
      <c r="E45" s="115" t="s">
        <v>40</v>
      </c>
      <c r="F45" s="6">
        <v>0</v>
      </c>
      <c r="G45" s="96">
        <f t="shared" si="8"/>
        <v>0</v>
      </c>
      <c r="H45" s="7">
        <v>0</v>
      </c>
      <c r="I45" s="97">
        <f t="shared" si="9"/>
        <v>0</v>
      </c>
      <c r="J45" s="7">
        <v>0</v>
      </c>
      <c r="K45" s="98">
        <f t="shared" si="10"/>
        <v>0</v>
      </c>
      <c r="L45" s="7">
        <v>0</v>
      </c>
      <c r="M45" s="97">
        <f t="shared" si="11"/>
        <v>0</v>
      </c>
      <c r="N45" s="8">
        <v>0</v>
      </c>
      <c r="O45" s="99">
        <f t="shared" si="12"/>
        <v>0</v>
      </c>
      <c r="P45" s="66"/>
      <c r="Q45" s="115"/>
      <c r="R45" s="115"/>
      <c r="S45" s="115" t="s">
        <v>41</v>
      </c>
      <c r="T45" s="115"/>
      <c r="U45" s="116"/>
      <c r="V45" s="107"/>
      <c r="W45" s="86">
        <f t="shared" si="13"/>
        <v>0</v>
      </c>
      <c r="X45" s="86">
        <f t="shared" si="13"/>
        <v>0</v>
      </c>
      <c r="Y45" s="86">
        <f t="shared" si="13"/>
        <v>0</v>
      </c>
      <c r="Z45" s="86">
        <f t="shared" si="13"/>
        <v>0</v>
      </c>
      <c r="AA45" s="86">
        <f t="shared" si="13"/>
        <v>0</v>
      </c>
      <c r="AB45" s="86">
        <f t="shared" si="13"/>
        <v>0</v>
      </c>
      <c r="AC45" s="59">
        <f t="shared" si="14"/>
        <v>0</v>
      </c>
      <c r="AE45" s="212"/>
    </row>
    <row r="46" spans="1:31" s="117" customFormat="1" ht="41.25" customHeight="1" x14ac:dyDescent="0.2">
      <c r="A46" s="117">
        <v>9</v>
      </c>
      <c r="B46" s="91" t="s">
        <v>74</v>
      </c>
      <c r="C46" s="92"/>
      <c r="D46" s="94" t="s">
        <v>75</v>
      </c>
      <c r="E46" s="85"/>
      <c r="F46" s="85"/>
      <c r="G46" s="85"/>
      <c r="H46" s="85"/>
      <c r="I46" s="85"/>
      <c r="J46" s="85"/>
      <c r="K46" s="85"/>
      <c r="L46" s="85"/>
      <c r="M46" s="85"/>
      <c r="N46" s="85"/>
      <c r="O46" s="85"/>
      <c r="P46" s="66"/>
      <c r="Q46" s="86"/>
      <c r="R46" s="86"/>
      <c r="S46" s="86"/>
      <c r="T46" s="86"/>
      <c r="U46" s="87"/>
      <c r="V46" s="88"/>
      <c r="W46" s="88"/>
      <c r="X46" s="88"/>
      <c r="Y46" s="88"/>
      <c r="Z46" s="88"/>
      <c r="AA46" s="88"/>
      <c r="AB46" s="88"/>
      <c r="AC46" s="88"/>
      <c r="AD46" s="12"/>
      <c r="AE46" s="60"/>
    </row>
    <row r="47" spans="1:31" s="12" customFormat="1" ht="24.95" customHeight="1" x14ac:dyDescent="0.2">
      <c r="A47" s="12">
        <v>10</v>
      </c>
      <c r="B47" s="112" t="s">
        <v>76</v>
      </c>
      <c r="C47" s="118">
        <v>1</v>
      </c>
      <c r="D47" s="114">
        <v>11</v>
      </c>
      <c r="E47" s="115" t="s">
        <v>40</v>
      </c>
      <c r="F47" s="6">
        <v>0</v>
      </c>
      <c r="G47" s="96">
        <f t="shared" ref="G47:G49" si="15">+F47*C47</f>
        <v>0</v>
      </c>
      <c r="H47" s="7">
        <v>0</v>
      </c>
      <c r="I47" s="97">
        <f t="shared" ref="I47:I49" si="16">+H47*G47</f>
        <v>0</v>
      </c>
      <c r="J47" s="7">
        <v>0</v>
      </c>
      <c r="K47" s="98">
        <f t="shared" ref="K47:K49" si="17">+J47*C47</f>
        <v>0</v>
      </c>
      <c r="L47" s="7">
        <v>0</v>
      </c>
      <c r="M47" s="97">
        <f t="shared" ref="M47:M49" si="18">+L47*C47</f>
        <v>0</v>
      </c>
      <c r="N47" s="8">
        <v>0</v>
      </c>
      <c r="O47" s="99">
        <f t="shared" ref="O47:O49" si="19">+N47+M47+K47+I47</f>
        <v>0</v>
      </c>
      <c r="P47" s="66"/>
      <c r="Q47" s="119" t="s">
        <v>41</v>
      </c>
      <c r="R47" s="119"/>
      <c r="S47" s="119"/>
      <c r="T47" s="119"/>
      <c r="U47" s="120"/>
      <c r="V47" s="107"/>
      <c r="W47" s="86">
        <f t="shared" ref="W47:AB49" si="20">IF(Q47="j",$O47,0)</f>
        <v>0</v>
      </c>
      <c r="X47" s="86">
        <f t="shared" si="20"/>
        <v>0</v>
      </c>
      <c r="Y47" s="86">
        <f t="shared" si="20"/>
        <v>0</v>
      </c>
      <c r="Z47" s="86">
        <f t="shared" si="20"/>
        <v>0</v>
      </c>
      <c r="AA47" s="86">
        <f t="shared" si="20"/>
        <v>0</v>
      </c>
      <c r="AB47" s="86">
        <f t="shared" si="20"/>
        <v>0</v>
      </c>
      <c r="AC47" s="59">
        <f t="shared" ref="AC47:AC49" si="21">SUM(W47:AB47)</f>
        <v>0</v>
      </c>
      <c r="AD47" s="117"/>
      <c r="AE47" s="213" t="s">
        <v>77</v>
      </c>
    </row>
    <row r="48" spans="1:31" s="117" customFormat="1" ht="24.95" customHeight="1" x14ac:dyDescent="0.2">
      <c r="A48" s="117">
        <v>11</v>
      </c>
      <c r="B48" s="112" t="s">
        <v>78</v>
      </c>
      <c r="C48" s="118">
        <v>1</v>
      </c>
      <c r="D48" s="114">
        <v>22</v>
      </c>
      <c r="E48" s="115" t="s">
        <v>40</v>
      </c>
      <c r="F48" s="6">
        <v>0</v>
      </c>
      <c r="G48" s="96">
        <f t="shared" si="15"/>
        <v>0</v>
      </c>
      <c r="H48" s="7">
        <v>0</v>
      </c>
      <c r="I48" s="97">
        <f t="shared" si="16"/>
        <v>0</v>
      </c>
      <c r="J48" s="7">
        <v>0</v>
      </c>
      <c r="K48" s="98">
        <f t="shared" si="17"/>
        <v>0</v>
      </c>
      <c r="L48" s="7">
        <v>0</v>
      </c>
      <c r="M48" s="97">
        <f t="shared" si="18"/>
        <v>0</v>
      </c>
      <c r="N48" s="8">
        <v>0</v>
      </c>
      <c r="O48" s="99">
        <f t="shared" si="19"/>
        <v>0</v>
      </c>
      <c r="P48" s="66"/>
      <c r="Q48" s="119" t="s">
        <v>41</v>
      </c>
      <c r="R48" s="119"/>
      <c r="S48" s="119"/>
      <c r="T48" s="119"/>
      <c r="U48" s="120"/>
      <c r="V48" s="107"/>
      <c r="W48" s="86">
        <f t="shared" si="20"/>
        <v>0</v>
      </c>
      <c r="X48" s="86">
        <f t="shared" si="20"/>
        <v>0</v>
      </c>
      <c r="Y48" s="86">
        <f t="shared" si="20"/>
        <v>0</v>
      </c>
      <c r="Z48" s="86">
        <f t="shared" si="20"/>
        <v>0</v>
      </c>
      <c r="AA48" s="86">
        <f t="shared" si="20"/>
        <v>0</v>
      </c>
      <c r="AB48" s="86">
        <f t="shared" si="20"/>
        <v>0</v>
      </c>
      <c r="AC48" s="59">
        <f t="shared" si="21"/>
        <v>0</v>
      </c>
      <c r="AE48" s="214"/>
    </row>
    <row r="49" spans="1:31" s="117" customFormat="1" ht="24.95" customHeight="1" x14ac:dyDescent="0.2">
      <c r="A49" s="117">
        <v>12</v>
      </c>
      <c r="B49" s="112" t="s">
        <v>79</v>
      </c>
      <c r="C49" s="118">
        <v>1</v>
      </c>
      <c r="D49" s="114">
        <v>6</v>
      </c>
      <c r="E49" s="115" t="s">
        <v>40</v>
      </c>
      <c r="F49" s="6">
        <v>0</v>
      </c>
      <c r="G49" s="96">
        <f t="shared" si="15"/>
        <v>0</v>
      </c>
      <c r="H49" s="7">
        <v>0</v>
      </c>
      <c r="I49" s="97">
        <f t="shared" si="16"/>
        <v>0</v>
      </c>
      <c r="J49" s="7">
        <v>0</v>
      </c>
      <c r="K49" s="98">
        <f t="shared" si="17"/>
        <v>0</v>
      </c>
      <c r="L49" s="7">
        <v>0</v>
      </c>
      <c r="M49" s="97">
        <f t="shared" si="18"/>
        <v>0</v>
      </c>
      <c r="N49" s="8">
        <v>0</v>
      </c>
      <c r="O49" s="99">
        <f t="shared" si="19"/>
        <v>0</v>
      </c>
      <c r="P49" s="66"/>
      <c r="Q49" s="119" t="s">
        <v>41</v>
      </c>
      <c r="R49" s="119"/>
      <c r="S49" s="119"/>
      <c r="T49" s="119"/>
      <c r="U49" s="120"/>
      <c r="V49" s="107"/>
      <c r="W49" s="86">
        <f t="shared" si="20"/>
        <v>0</v>
      </c>
      <c r="X49" s="86">
        <f t="shared" si="20"/>
        <v>0</v>
      </c>
      <c r="Y49" s="86">
        <f t="shared" si="20"/>
        <v>0</v>
      </c>
      <c r="Z49" s="86">
        <f t="shared" si="20"/>
        <v>0</v>
      </c>
      <c r="AA49" s="86">
        <f t="shared" si="20"/>
        <v>0</v>
      </c>
      <c r="AB49" s="86">
        <f t="shared" si="20"/>
        <v>0</v>
      </c>
      <c r="AC49" s="59">
        <f t="shared" si="21"/>
        <v>0</v>
      </c>
      <c r="AE49" s="215"/>
    </row>
    <row r="50" spans="1:31" s="117" customFormat="1" ht="25.5" x14ac:dyDescent="0.2">
      <c r="B50" s="91" t="s">
        <v>80</v>
      </c>
      <c r="C50" s="92"/>
      <c r="D50" s="84"/>
      <c r="E50" s="85"/>
      <c r="F50" s="85"/>
      <c r="G50" s="85"/>
      <c r="H50" s="85"/>
      <c r="I50" s="85"/>
      <c r="J50" s="85"/>
      <c r="K50" s="85"/>
      <c r="L50" s="85"/>
      <c r="M50" s="85"/>
      <c r="N50" s="85"/>
      <c r="O50" s="85"/>
      <c r="P50" s="66"/>
      <c r="Q50" s="100"/>
      <c r="R50" s="100"/>
      <c r="S50" s="100"/>
      <c r="T50" s="100"/>
      <c r="U50" s="101"/>
      <c r="V50" s="107"/>
      <c r="W50" s="88"/>
      <c r="X50" s="88"/>
      <c r="Y50" s="88"/>
      <c r="Z50" s="88"/>
      <c r="AA50" s="88"/>
      <c r="AB50" s="88"/>
      <c r="AC50" s="88"/>
      <c r="AD50" s="12"/>
      <c r="AE50" s="60" t="s">
        <v>81</v>
      </c>
    </row>
    <row r="51" spans="1:31" s="12" customFormat="1" ht="63.75" x14ac:dyDescent="0.2">
      <c r="A51" s="12">
        <v>13</v>
      </c>
      <c r="B51" s="94" t="s">
        <v>82</v>
      </c>
      <c r="C51" s="109">
        <v>1</v>
      </c>
      <c r="D51" s="84">
        <v>12</v>
      </c>
      <c r="E51" s="85" t="s">
        <v>40</v>
      </c>
      <c r="F51" s="6">
        <v>0</v>
      </c>
      <c r="G51" s="96">
        <f t="shared" ref="G51:G52" si="22">+F51*C51</f>
        <v>0</v>
      </c>
      <c r="H51" s="7">
        <v>0</v>
      </c>
      <c r="I51" s="97">
        <f t="shared" ref="I51:I52" si="23">+H51*G51</f>
        <v>0</v>
      </c>
      <c r="J51" s="7">
        <v>0</v>
      </c>
      <c r="K51" s="98">
        <f t="shared" ref="K51:K52" si="24">+J51*C51</f>
        <v>0</v>
      </c>
      <c r="L51" s="7">
        <v>0</v>
      </c>
      <c r="M51" s="97">
        <f t="shared" ref="M51:M52" si="25">+L51*C51</f>
        <v>0</v>
      </c>
      <c r="N51" s="8">
        <v>0</v>
      </c>
      <c r="O51" s="99">
        <f t="shared" ref="O51:O52" si="26">+N51+M51+K51+I51</f>
        <v>0</v>
      </c>
      <c r="P51" s="66"/>
      <c r="Q51" s="100" t="s">
        <v>41</v>
      </c>
      <c r="R51" s="100"/>
      <c r="S51" s="100"/>
      <c r="T51" s="100"/>
      <c r="U51" s="101"/>
      <c r="V51" s="107"/>
      <c r="W51" s="86">
        <f t="shared" ref="W51:AB52" si="27">IF(Q51="j",$O51,0)</f>
        <v>0</v>
      </c>
      <c r="X51" s="86">
        <f t="shared" si="27"/>
        <v>0</v>
      </c>
      <c r="Y51" s="86">
        <f t="shared" si="27"/>
        <v>0</v>
      </c>
      <c r="Z51" s="86">
        <f t="shared" si="27"/>
        <v>0</v>
      </c>
      <c r="AA51" s="86">
        <f t="shared" si="27"/>
        <v>0</v>
      </c>
      <c r="AB51" s="86">
        <f t="shared" si="27"/>
        <v>0</v>
      </c>
      <c r="AC51" s="59">
        <f t="shared" ref="AC51:AC52" si="28">SUM(W51:AB51)</f>
        <v>0</v>
      </c>
      <c r="AD51" s="117"/>
      <c r="AE51" s="80" t="s">
        <v>83</v>
      </c>
    </row>
    <row r="52" spans="1:31" s="117" customFormat="1" ht="25.5" x14ac:dyDescent="0.2">
      <c r="A52" s="117">
        <v>14</v>
      </c>
      <c r="B52" s="94" t="s">
        <v>84</v>
      </c>
      <c r="C52" s="105">
        <v>3</v>
      </c>
      <c r="D52" s="84">
        <v>22</v>
      </c>
      <c r="E52" s="85" t="s">
        <v>40</v>
      </c>
      <c r="F52" s="6">
        <v>0</v>
      </c>
      <c r="G52" s="96">
        <f t="shared" si="22"/>
        <v>0</v>
      </c>
      <c r="H52" s="7">
        <v>0</v>
      </c>
      <c r="I52" s="97">
        <f t="shared" si="23"/>
        <v>0</v>
      </c>
      <c r="J52" s="7">
        <v>0</v>
      </c>
      <c r="K52" s="98">
        <f t="shared" si="24"/>
        <v>0</v>
      </c>
      <c r="L52" s="7">
        <v>0</v>
      </c>
      <c r="M52" s="97">
        <f t="shared" si="25"/>
        <v>0</v>
      </c>
      <c r="N52" s="8">
        <v>0</v>
      </c>
      <c r="O52" s="99">
        <f t="shared" si="26"/>
        <v>0</v>
      </c>
      <c r="P52" s="66"/>
      <c r="Q52" s="100" t="s">
        <v>41</v>
      </c>
      <c r="R52" s="100" t="s">
        <v>41</v>
      </c>
      <c r="S52" s="100" t="s">
        <v>41</v>
      </c>
      <c r="T52" s="100"/>
      <c r="U52" s="101"/>
      <c r="V52" s="107"/>
      <c r="W52" s="86">
        <f t="shared" si="27"/>
        <v>0</v>
      </c>
      <c r="X52" s="86">
        <f t="shared" si="27"/>
        <v>0</v>
      </c>
      <c r="Y52" s="86">
        <f t="shared" si="27"/>
        <v>0</v>
      </c>
      <c r="Z52" s="86">
        <f t="shared" si="27"/>
        <v>0</v>
      </c>
      <c r="AA52" s="86">
        <f t="shared" si="27"/>
        <v>0</v>
      </c>
      <c r="AB52" s="86">
        <f t="shared" si="27"/>
        <v>0</v>
      </c>
      <c r="AC52" s="59">
        <f t="shared" si="28"/>
        <v>0</v>
      </c>
      <c r="AD52" s="12"/>
      <c r="AE52" s="108" t="s">
        <v>85</v>
      </c>
    </row>
    <row r="53" spans="1:31" s="12" customFormat="1" ht="12.75" customHeight="1" x14ac:dyDescent="0.2">
      <c r="B53" s="89" t="s">
        <v>86</v>
      </c>
      <c r="C53" s="90"/>
      <c r="D53" s="84"/>
      <c r="E53" s="85"/>
      <c r="F53" s="85"/>
      <c r="G53" s="85"/>
      <c r="H53" s="85"/>
      <c r="I53" s="85"/>
      <c r="J53" s="85"/>
      <c r="K53" s="85"/>
      <c r="L53" s="85"/>
      <c r="M53" s="85"/>
      <c r="N53" s="85"/>
      <c r="O53" s="85"/>
      <c r="P53" s="66"/>
      <c r="Q53" s="100"/>
      <c r="R53" s="100"/>
      <c r="S53" s="100"/>
      <c r="T53" s="100"/>
      <c r="U53" s="101"/>
      <c r="V53" s="107"/>
      <c r="W53" s="88"/>
      <c r="X53" s="88"/>
      <c r="Y53" s="88"/>
      <c r="Z53" s="88"/>
      <c r="AA53" s="88"/>
      <c r="AB53" s="88"/>
      <c r="AC53" s="88"/>
      <c r="AE53" s="60"/>
    </row>
    <row r="54" spans="1:31" s="12" customFormat="1" ht="38.25" customHeight="1" x14ac:dyDescent="0.2">
      <c r="B54" s="91" t="s">
        <v>87</v>
      </c>
      <c r="C54" s="92"/>
      <c r="D54" s="84"/>
      <c r="E54" s="85"/>
      <c r="F54" s="85"/>
      <c r="G54" s="85"/>
      <c r="H54" s="85"/>
      <c r="I54" s="85"/>
      <c r="J54" s="85"/>
      <c r="K54" s="85"/>
      <c r="L54" s="85"/>
      <c r="M54" s="85"/>
      <c r="N54" s="85"/>
      <c r="O54" s="85"/>
      <c r="P54" s="66"/>
      <c r="Q54" s="100"/>
      <c r="R54" s="100"/>
      <c r="S54" s="100"/>
      <c r="T54" s="100"/>
      <c r="U54" s="101"/>
      <c r="V54" s="107"/>
      <c r="W54" s="88"/>
      <c r="X54" s="88"/>
      <c r="Y54" s="88"/>
      <c r="Z54" s="88"/>
      <c r="AA54" s="88"/>
      <c r="AB54" s="88"/>
      <c r="AC54" s="88"/>
      <c r="AE54" s="60"/>
    </row>
    <row r="55" spans="1:31" s="12" customFormat="1" ht="38.25" x14ac:dyDescent="0.2">
      <c r="A55" s="12">
        <v>15</v>
      </c>
      <c r="B55" s="112" t="s">
        <v>69</v>
      </c>
      <c r="C55" s="113">
        <v>1</v>
      </c>
      <c r="D55" s="114">
        <v>12</v>
      </c>
      <c r="E55" s="115" t="s">
        <v>40</v>
      </c>
      <c r="F55" s="6">
        <v>0</v>
      </c>
      <c r="G55" s="96">
        <f t="shared" ref="G55:G56" si="29">+F55*C55</f>
        <v>0</v>
      </c>
      <c r="H55" s="7">
        <v>0</v>
      </c>
      <c r="I55" s="97">
        <f t="shared" ref="I55:I56" si="30">+H55*G55</f>
        <v>0</v>
      </c>
      <c r="J55" s="7">
        <v>0</v>
      </c>
      <c r="K55" s="98">
        <f t="shared" ref="K55:K56" si="31">+J55*C55</f>
        <v>0</v>
      </c>
      <c r="L55" s="7">
        <v>0</v>
      </c>
      <c r="M55" s="97">
        <f t="shared" ref="M55:M56" si="32">+L55*C55</f>
        <v>0</v>
      </c>
      <c r="N55" s="8">
        <v>0</v>
      </c>
      <c r="O55" s="99">
        <f t="shared" ref="O55:O56" si="33">+N55+M55+K55+I55</f>
        <v>0</v>
      </c>
      <c r="P55" s="66"/>
      <c r="Q55" s="119" t="s">
        <v>41</v>
      </c>
      <c r="R55" s="119"/>
      <c r="S55" s="119"/>
      <c r="T55" s="119" t="s">
        <v>41</v>
      </c>
      <c r="U55" s="120"/>
      <c r="V55" s="107"/>
      <c r="W55" s="86">
        <f t="shared" ref="W55:AB56" si="34">IF(Q55="j",$O55,0)</f>
        <v>0</v>
      </c>
      <c r="X55" s="86">
        <f t="shared" si="34"/>
        <v>0</v>
      </c>
      <c r="Y55" s="86">
        <f t="shared" si="34"/>
        <v>0</v>
      </c>
      <c r="Z55" s="86">
        <f t="shared" si="34"/>
        <v>0</v>
      </c>
      <c r="AA55" s="86">
        <f t="shared" si="34"/>
        <v>0</v>
      </c>
      <c r="AB55" s="86">
        <f t="shared" si="34"/>
        <v>0</v>
      </c>
      <c r="AC55" s="59">
        <f t="shared" ref="AC55:AC56" si="35">SUM(W55:AB55)</f>
        <v>0</v>
      </c>
      <c r="AD55" s="117"/>
      <c r="AE55" s="60" t="s">
        <v>70</v>
      </c>
    </row>
    <row r="56" spans="1:31" s="12" customFormat="1" ht="51" x14ac:dyDescent="0.2">
      <c r="A56" s="12">
        <v>16</v>
      </c>
      <c r="B56" s="112" t="s">
        <v>73</v>
      </c>
      <c r="C56" s="113">
        <v>1</v>
      </c>
      <c r="D56" s="114">
        <v>22</v>
      </c>
      <c r="E56" s="115" t="s">
        <v>40</v>
      </c>
      <c r="F56" s="6">
        <v>0</v>
      </c>
      <c r="G56" s="96">
        <f t="shared" si="29"/>
        <v>0</v>
      </c>
      <c r="H56" s="7">
        <v>0</v>
      </c>
      <c r="I56" s="97">
        <f t="shared" si="30"/>
        <v>0</v>
      </c>
      <c r="J56" s="7">
        <v>0</v>
      </c>
      <c r="K56" s="98">
        <f t="shared" si="31"/>
        <v>0</v>
      </c>
      <c r="L56" s="7">
        <v>0</v>
      </c>
      <c r="M56" s="97">
        <f t="shared" si="32"/>
        <v>0</v>
      </c>
      <c r="N56" s="8">
        <v>0</v>
      </c>
      <c r="O56" s="99">
        <f t="shared" si="33"/>
        <v>0</v>
      </c>
      <c r="P56" s="66"/>
      <c r="Q56" s="119" t="s">
        <v>41</v>
      </c>
      <c r="R56" s="119"/>
      <c r="S56" s="119"/>
      <c r="T56" s="119" t="s">
        <v>41</v>
      </c>
      <c r="U56" s="120"/>
      <c r="V56" s="107"/>
      <c r="W56" s="86">
        <f t="shared" si="34"/>
        <v>0</v>
      </c>
      <c r="X56" s="86">
        <f t="shared" si="34"/>
        <v>0</v>
      </c>
      <c r="Y56" s="86">
        <f t="shared" si="34"/>
        <v>0</v>
      </c>
      <c r="Z56" s="86">
        <f t="shared" si="34"/>
        <v>0</v>
      </c>
      <c r="AA56" s="86">
        <f t="shared" si="34"/>
        <v>0</v>
      </c>
      <c r="AB56" s="86">
        <f t="shared" si="34"/>
        <v>0</v>
      </c>
      <c r="AC56" s="59">
        <f t="shared" si="35"/>
        <v>0</v>
      </c>
      <c r="AD56" s="117"/>
      <c r="AE56" s="80" t="s">
        <v>72</v>
      </c>
    </row>
    <row r="57" spans="1:31" s="12" customFormat="1" ht="25.5" x14ac:dyDescent="0.2">
      <c r="B57" s="91" t="s">
        <v>80</v>
      </c>
      <c r="C57" s="92"/>
      <c r="D57" s="84"/>
      <c r="E57" s="85"/>
      <c r="F57" s="85"/>
      <c r="G57" s="85"/>
      <c r="H57" s="85"/>
      <c r="I57" s="85"/>
      <c r="J57" s="85"/>
      <c r="K57" s="85"/>
      <c r="L57" s="85"/>
      <c r="M57" s="85"/>
      <c r="N57" s="85"/>
      <c r="O57" s="85"/>
      <c r="P57" s="66"/>
      <c r="Q57" s="121"/>
      <c r="R57" s="100"/>
      <c r="S57" s="100"/>
      <c r="T57" s="100"/>
      <c r="U57" s="101"/>
      <c r="V57" s="122"/>
      <c r="W57" s="123"/>
      <c r="X57" s="123"/>
      <c r="Y57" s="123"/>
      <c r="Z57" s="123"/>
      <c r="AA57" s="123"/>
      <c r="AB57" s="123"/>
      <c r="AC57" s="123"/>
      <c r="AD57" s="124"/>
      <c r="AE57" s="125" t="s">
        <v>81</v>
      </c>
    </row>
    <row r="58" spans="1:31" s="12" customFormat="1" ht="63.75" x14ac:dyDescent="0.2">
      <c r="A58" s="12">
        <v>17</v>
      </c>
      <c r="B58" s="94" t="s">
        <v>88</v>
      </c>
      <c r="C58" s="109">
        <v>1</v>
      </c>
      <c r="D58" s="84">
        <v>70</v>
      </c>
      <c r="E58" s="85" t="s">
        <v>40</v>
      </c>
      <c r="F58" s="6">
        <v>0</v>
      </c>
      <c r="G58" s="96">
        <f>+F58*C58</f>
        <v>0</v>
      </c>
      <c r="H58" s="7">
        <v>0</v>
      </c>
      <c r="I58" s="97">
        <f>+H58*G58</f>
        <v>0</v>
      </c>
      <c r="J58" s="7">
        <v>0</v>
      </c>
      <c r="K58" s="98">
        <f>+J58*C58</f>
        <v>0</v>
      </c>
      <c r="L58" s="7">
        <v>0</v>
      </c>
      <c r="M58" s="97">
        <f>+L58*C58</f>
        <v>0</v>
      </c>
      <c r="N58" s="8">
        <v>0</v>
      </c>
      <c r="O58" s="99">
        <f>+N58+M58+K58+I58</f>
        <v>0</v>
      </c>
      <c r="P58" s="66"/>
      <c r="Q58" s="121"/>
      <c r="R58" s="100"/>
      <c r="S58" s="100" t="s">
        <v>41</v>
      </c>
      <c r="T58" s="100"/>
      <c r="U58" s="101"/>
      <c r="V58" s="126"/>
      <c r="W58" s="86">
        <f t="shared" ref="W58:AB58" si="36">IF(Q58="j",$O58,0)</f>
        <v>0</v>
      </c>
      <c r="X58" s="86">
        <f t="shared" si="36"/>
        <v>0</v>
      </c>
      <c r="Y58" s="86">
        <f t="shared" si="36"/>
        <v>0</v>
      </c>
      <c r="Z58" s="86">
        <f t="shared" si="36"/>
        <v>0</v>
      </c>
      <c r="AA58" s="86">
        <f t="shared" si="36"/>
        <v>0</v>
      </c>
      <c r="AB58" s="86">
        <f t="shared" si="36"/>
        <v>0</v>
      </c>
      <c r="AC58" s="59">
        <f>SUM(W58:AB58)</f>
        <v>0</v>
      </c>
      <c r="AD58" s="41"/>
      <c r="AE58" s="80" t="s">
        <v>83</v>
      </c>
    </row>
    <row r="59" spans="1:31" s="117" customFormat="1" ht="48" customHeight="1" x14ac:dyDescent="0.2">
      <c r="B59" s="91" t="s">
        <v>89</v>
      </c>
      <c r="C59" s="92"/>
      <c r="D59" s="84"/>
      <c r="E59" s="85"/>
      <c r="F59" s="85"/>
      <c r="G59" s="85"/>
      <c r="H59" s="85"/>
      <c r="I59" s="85"/>
      <c r="J59" s="85"/>
      <c r="K59" s="85"/>
      <c r="L59" s="85"/>
      <c r="M59" s="85"/>
      <c r="N59" s="85"/>
      <c r="O59" s="85"/>
      <c r="P59" s="66"/>
      <c r="Q59" s="100"/>
      <c r="R59" s="100"/>
      <c r="S59" s="100"/>
      <c r="T59" s="100"/>
      <c r="U59" s="101"/>
      <c r="V59" s="127"/>
      <c r="W59" s="128"/>
      <c r="X59" s="128"/>
      <c r="Y59" s="128"/>
      <c r="Z59" s="128"/>
      <c r="AA59" s="128"/>
      <c r="AB59" s="128"/>
      <c r="AC59" s="128"/>
      <c r="AD59" s="12"/>
      <c r="AE59" s="80"/>
    </row>
    <row r="60" spans="1:31" s="12" customFormat="1" ht="12.75" customHeight="1" x14ac:dyDescent="0.2">
      <c r="B60" s="91" t="s">
        <v>90</v>
      </c>
      <c r="C60" s="129"/>
      <c r="D60" s="84"/>
      <c r="E60" s="85"/>
      <c r="F60" s="85"/>
      <c r="G60" s="85"/>
      <c r="H60" s="85"/>
      <c r="I60" s="85"/>
      <c r="J60" s="85"/>
      <c r="K60" s="85"/>
      <c r="L60" s="85"/>
      <c r="M60" s="85"/>
      <c r="N60" s="85"/>
      <c r="O60" s="85"/>
      <c r="P60" s="66"/>
      <c r="Q60" s="100"/>
      <c r="R60" s="100"/>
      <c r="S60" s="100"/>
      <c r="T60" s="100"/>
      <c r="U60" s="101"/>
      <c r="V60" s="127"/>
      <c r="W60" s="128"/>
      <c r="X60" s="128"/>
      <c r="Y60" s="128"/>
      <c r="Z60" s="128"/>
      <c r="AA60" s="128"/>
      <c r="AB60" s="128"/>
      <c r="AC60" s="128"/>
      <c r="AE60" s="60"/>
    </row>
    <row r="61" spans="1:31" s="12" customFormat="1" ht="38.25" x14ac:dyDescent="0.2">
      <c r="A61" s="12">
        <v>18</v>
      </c>
      <c r="B61" s="84" t="s">
        <v>91</v>
      </c>
      <c r="C61" s="105">
        <v>1</v>
      </c>
      <c r="D61" s="84">
        <v>120</v>
      </c>
      <c r="E61" s="105" t="s">
        <v>55</v>
      </c>
      <c r="F61" s="6">
        <v>0</v>
      </c>
      <c r="G61" s="96">
        <f t="shared" ref="G61:G62" si="37">+F61*C61</f>
        <v>0</v>
      </c>
      <c r="H61" s="7">
        <v>0</v>
      </c>
      <c r="I61" s="97">
        <f t="shared" ref="I61:I62" si="38">+H61*G61</f>
        <v>0</v>
      </c>
      <c r="J61" s="7">
        <v>0</v>
      </c>
      <c r="K61" s="98">
        <f t="shared" ref="K61:K62" si="39">+J61*C61</f>
        <v>0</v>
      </c>
      <c r="L61" s="7">
        <v>0</v>
      </c>
      <c r="M61" s="97">
        <f t="shared" ref="M61:M62" si="40">+L61*C61</f>
        <v>0</v>
      </c>
      <c r="N61" s="8">
        <v>0</v>
      </c>
      <c r="O61" s="99">
        <f t="shared" ref="O61:O62" si="41">+N61+M61+K61+I61</f>
        <v>0</v>
      </c>
      <c r="P61" s="83"/>
      <c r="Q61" s="85" t="s">
        <v>41</v>
      </c>
      <c r="R61" s="85"/>
      <c r="S61" s="85"/>
      <c r="T61" s="85"/>
      <c r="U61" s="106" t="s">
        <v>41</v>
      </c>
      <c r="V61" s="107"/>
      <c r="W61" s="86">
        <f t="shared" ref="W61:AB62" si="42">IF(Q61="j",$O61,0)</f>
        <v>0</v>
      </c>
      <c r="X61" s="86">
        <f t="shared" si="42"/>
        <v>0</v>
      </c>
      <c r="Y61" s="86">
        <f t="shared" si="42"/>
        <v>0</v>
      </c>
      <c r="Z61" s="86">
        <f t="shared" si="42"/>
        <v>0</v>
      </c>
      <c r="AA61" s="86">
        <f t="shared" si="42"/>
        <v>0</v>
      </c>
      <c r="AB61" s="86">
        <f t="shared" si="42"/>
        <v>0</v>
      </c>
      <c r="AC61" s="59">
        <f t="shared" ref="AC61:AC62" si="43">SUM(W61:AB61)</f>
        <v>0</v>
      </c>
      <c r="AE61" s="108" t="s">
        <v>56</v>
      </c>
    </row>
    <row r="62" spans="1:31" s="12" customFormat="1" ht="51" x14ac:dyDescent="0.2">
      <c r="A62" s="12">
        <v>19</v>
      </c>
      <c r="B62" s="84" t="s">
        <v>92</v>
      </c>
      <c r="C62" s="109">
        <v>1</v>
      </c>
      <c r="D62" s="84">
        <v>30</v>
      </c>
      <c r="E62" s="85" t="s">
        <v>40</v>
      </c>
      <c r="F62" s="6">
        <v>0</v>
      </c>
      <c r="G62" s="96">
        <f t="shared" si="37"/>
        <v>0</v>
      </c>
      <c r="H62" s="7">
        <v>0</v>
      </c>
      <c r="I62" s="97">
        <f t="shared" si="38"/>
        <v>0</v>
      </c>
      <c r="J62" s="7">
        <v>0</v>
      </c>
      <c r="K62" s="98">
        <f t="shared" si="39"/>
        <v>0</v>
      </c>
      <c r="L62" s="7">
        <v>0</v>
      </c>
      <c r="M62" s="97">
        <f t="shared" si="40"/>
        <v>0</v>
      </c>
      <c r="N62" s="8">
        <v>0</v>
      </c>
      <c r="O62" s="99">
        <f t="shared" si="41"/>
        <v>0</v>
      </c>
      <c r="P62" s="66"/>
      <c r="Q62" s="85"/>
      <c r="R62" s="85" t="s">
        <v>41</v>
      </c>
      <c r="S62" s="85"/>
      <c r="T62" s="85"/>
      <c r="U62" s="106"/>
      <c r="V62" s="107"/>
      <c r="W62" s="86">
        <f t="shared" si="42"/>
        <v>0</v>
      </c>
      <c r="X62" s="86">
        <f t="shared" si="42"/>
        <v>0</v>
      </c>
      <c r="Y62" s="86">
        <f t="shared" si="42"/>
        <v>0</v>
      </c>
      <c r="Z62" s="86">
        <f t="shared" si="42"/>
        <v>0</v>
      </c>
      <c r="AA62" s="86">
        <f t="shared" si="42"/>
        <v>0</v>
      </c>
      <c r="AB62" s="86">
        <f t="shared" si="42"/>
        <v>0</v>
      </c>
      <c r="AC62" s="59">
        <f t="shared" si="43"/>
        <v>0</v>
      </c>
      <c r="AE62" s="60" t="s">
        <v>93</v>
      </c>
    </row>
    <row r="63" spans="1:31" s="12" customFormat="1" x14ac:dyDescent="0.2">
      <c r="B63" s="84"/>
      <c r="C63" s="85"/>
      <c r="D63" s="84"/>
      <c r="E63" s="85"/>
      <c r="F63" s="85"/>
      <c r="G63" s="85"/>
      <c r="H63" s="85"/>
      <c r="I63" s="85"/>
      <c r="J63" s="85"/>
      <c r="K63" s="85"/>
      <c r="L63" s="85"/>
      <c r="M63" s="85"/>
      <c r="N63" s="85"/>
      <c r="O63" s="85"/>
      <c r="P63" s="66"/>
      <c r="Q63" s="100"/>
      <c r="R63" s="100"/>
      <c r="S63" s="100"/>
      <c r="T63" s="100"/>
      <c r="U63" s="101"/>
      <c r="V63" s="107"/>
      <c r="W63" s="88"/>
      <c r="X63" s="88"/>
      <c r="Y63" s="88"/>
      <c r="Z63" s="88"/>
      <c r="AA63" s="88"/>
      <c r="AB63" s="88"/>
      <c r="AC63" s="88"/>
      <c r="AE63" s="60"/>
    </row>
    <row r="64" spans="1:31" s="12" customFormat="1" ht="12.75" customHeight="1" x14ac:dyDescent="0.2">
      <c r="B64" s="89" t="s">
        <v>94</v>
      </c>
      <c r="C64" s="90"/>
      <c r="D64" s="84"/>
      <c r="E64" s="85"/>
      <c r="F64" s="85"/>
      <c r="G64" s="85"/>
      <c r="H64" s="85"/>
      <c r="I64" s="85"/>
      <c r="J64" s="85"/>
      <c r="K64" s="85"/>
      <c r="L64" s="85"/>
      <c r="M64" s="85"/>
      <c r="N64" s="85"/>
      <c r="O64" s="85"/>
      <c r="P64" s="66"/>
      <c r="Q64" s="100"/>
      <c r="R64" s="100"/>
      <c r="S64" s="100"/>
      <c r="T64" s="100"/>
      <c r="U64" s="101"/>
      <c r="V64" s="107"/>
      <c r="W64" s="88"/>
      <c r="X64" s="88"/>
      <c r="Y64" s="88"/>
      <c r="Z64" s="88"/>
      <c r="AA64" s="88"/>
      <c r="AB64" s="88"/>
      <c r="AC64" s="88"/>
      <c r="AE64" s="60"/>
    </row>
    <row r="65" spans="1:31" s="12" customFormat="1" ht="122.25" customHeight="1" x14ac:dyDescent="0.2">
      <c r="B65" s="91" t="s">
        <v>95</v>
      </c>
      <c r="C65" s="92"/>
      <c r="D65" s="84"/>
      <c r="E65" s="85"/>
      <c r="F65" s="85"/>
      <c r="G65" s="85"/>
      <c r="H65" s="85"/>
      <c r="I65" s="85"/>
      <c r="J65" s="85"/>
      <c r="K65" s="85"/>
      <c r="L65" s="85"/>
      <c r="M65" s="85"/>
      <c r="N65" s="85"/>
      <c r="O65" s="85"/>
      <c r="P65" s="66"/>
      <c r="Q65" s="100"/>
      <c r="R65" s="100"/>
      <c r="S65" s="100"/>
      <c r="T65" s="100"/>
      <c r="U65" s="101"/>
      <c r="V65" s="107"/>
      <c r="W65" s="88"/>
      <c r="X65" s="88"/>
      <c r="Y65" s="88"/>
      <c r="Z65" s="88"/>
      <c r="AA65" s="88"/>
      <c r="AB65" s="88"/>
      <c r="AC65" s="88"/>
      <c r="AE65" s="60"/>
    </row>
    <row r="66" spans="1:31" s="12" customFormat="1" ht="12.75" customHeight="1" x14ac:dyDescent="0.2">
      <c r="B66" s="91" t="s">
        <v>96</v>
      </c>
      <c r="C66" s="92"/>
      <c r="D66" s="84"/>
      <c r="E66" s="85"/>
      <c r="F66" s="85"/>
      <c r="G66" s="85"/>
      <c r="H66" s="85"/>
      <c r="I66" s="85"/>
      <c r="J66" s="85"/>
      <c r="K66" s="85"/>
      <c r="L66" s="85"/>
      <c r="M66" s="85"/>
      <c r="N66" s="85"/>
      <c r="O66" s="85"/>
      <c r="P66" s="66"/>
      <c r="Q66" s="100"/>
      <c r="R66" s="100"/>
      <c r="S66" s="100"/>
      <c r="T66" s="100"/>
      <c r="U66" s="101"/>
      <c r="V66" s="107"/>
      <c r="W66" s="88"/>
      <c r="X66" s="88"/>
      <c r="Y66" s="88"/>
      <c r="Z66" s="88"/>
      <c r="AA66" s="88"/>
      <c r="AB66" s="88"/>
      <c r="AC66" s="88"/>
      <c r="AE66" s="60"/>
    </row>
    <row r="67" spans="1:31" s="12" customFormat="1" ht="38.25" x14ac:dyDescent="0.2">
      <c r="A67" s="12">
        <v>20</v>
      </c>
      <c r="B67" s="112" t="s">
        <v>69</v>
      </c>
      <c r="C67" s="113">
        <v>1</v>
      </c>
      <c r="D67" s="114">
        <v>7</v>
      </c>
      <c r="E67" s="115" t="s">
        <v>40</v>
      </c>
      <c r="F67" s="6">
        <v>0</v>
      </c>
      <c r="G67" s="96">
        <f t="shared" ref="G67:G68" si="44">+F67*C67</f>
        <v>0</v>
      </c>
      <c r="H67" s="7">
        <v>0</v>
      </c>
      <c r="I67" s="97">
        <f t="shared" ref="I67:I68" si="45">+H67*G67</f>
        <v>0</v>
      </c>
      <c r="J67" s="7">
        <v>0</v>
      </c>
      <c r="K67" s="98">
        <f t="shared" ref="K67:K68" si="46">+J67*C67</f>
        <v>0</v>
      </c>
      <c r="L67" s="7">
        <v>0</v>
      </c>
      <c r="M67" s="97">
        <f t="shared" ref="M67:M68" si="47">+L67*C67</f>
        <v>0</v>
      </c>
      <c r="N67" s="8">
        <v>0</v>
      </c>
      <c r="O67" s="99">
        <f t="shared" ref="O67:O68" si="48">+N67+M67+K67+I67</f>
        <v>0</v>
      </c>
      <c r="P67" s="66"/>
      <c r="Q67" s="115"/>
      <c r="R67" s="115" t="s">
        <v>41</v>
      </c>
      <c r="S67" s="115"/>
      <c r="T67" s="115"/>
      <c r="U67" s="116" t="s">
        <v>41</v>
      </c>
      <c r="V67" s="107"/>
      <c r="W67" s="86">
        <f t="shared" ref="W67:AB68" si="49">IF(Q67="j",$O67,0)</f>
        <v>0</v>
      </c>
      <c r="X67" s="86">
        <f t="shared" si="49"/>
        <v>0</v>
      </c>
      <c r="Y67" s="86">
        <f t="shared" si="49"/>
        <v>0</v>
      </c>
      <c r="Z67" s="86">
        <f t="shared" si="49"/>
        <v>0</v>
      </c>
      <c r="AA67" s="86">
        <f t="shared" si="49"/>
        <v>0</v>
      </c>
      <c r="AB67" s="86">
        <f t="shared" si="49"/>
        <v>0</v>
      </c>
      <c r="AC67" s="59">
        <f t="shared" ref="AC67:AC68" si="50">SUM(W67:AB67)</f>
        <v>0</v>
      </c>
      <c r="AE67" s="60" t="s">
        <v>70</v>
      </c>
    </row>
    <row r="68" spans="1:31" s="12" customFormat="1" ht="51" x14ac:dyDescent="0.2">
      <c r="A68" s="12">
        <v>21</v>
      </c>
      <c r="B68" s="112" t="s">
        <v>71</v>
      </c>
      <c r="C68" s="113">
        <v>1</v>
      </c>
      <c r="D68" s="114">
        <v>12</v>
      </c>
      <c r="E68" s="115" t="s">
        <v>40</v>
      </c>
      <c r="F68" s="6">
        <v>0</v>
      </c>
      <c r="G68" s="96">
        <f t="shared" si="44"/>
        <v>0</v>
      </c>
      <c r="H68" s="7">
        <v>0</v>
      </c>
      <c r="I68" s="97">
        <f t="shared" si="45"/>
        <v>0</v>
      </c>
      <c r="J68" s="7">
        <v>0</v>
      </c>
      <c r="K68" s="98">
        <f t="shared" si="46"/>
        <v>0</v>
      </c>
      <c r="L68" s="7">
        <v>0</v>
      </c>
      <c r="M68" s="97">
        <f t="shared" si="47"/>
        <v>0</v>
      </c>
      <c r="N68" s="8">
        <v>0</v>
      </c>
      <c r="O68" s="99">
        <f t="shared" si="48"/>
        <v>0</v>
      </c>
      <c r="P68" s="66"/>
      <c r="Q68" s="115"/>
      <c r="R68" s="115" t="s">
        <v>41</v>
      </c>
      <c r="S68" s="115"/>
      <c r="T68" s="115"/>
      <c r="U68" s="116" t="s">
        <v>41</v>
      </c>
      <c r="V68" s="107"/>
      <c r="W68" s="86">
        <f t="shared" si="49"/>
        <v>0</v>
      </c>
      <c r="X68" s="86">
        <f t="shared" si="49"/>
        <v>0</v>
      </c>
      <c r="Y68" s="86">
        <f t="shared" si="49"/>
        <v>0</v>
      </c>
      <c r="Z68" s="86">
        <f t="shared" si="49"/>
        <v>0</v>
      </c>
      <c r="AA68" s="86">
        <f t="shared" si="49"/>
        <v>0</v>
      </c>
      <c r="AB68" s="86">
        <f t="shared" si="49"/>
        <v>0</v>
      </c>
      <c r="AC68" s="59">
        <f t="shared" si="50"/>
        <v>0</v>
      </c>
      <c r="AE68" s="130" t="s">
        <v>72</v>
      </c>
    </row>
    <row r="69" spans="1:31" s="12" customFormat="1" ht="55.5" customHeight="1" x14ac:dyDescent="0.2">
      <c r="B69" s="91" t="s">
        <v>74</v>
      </c>
      <c r="C69" s="92"/>
      <c r="D69" s="84"/>
      <c r="E69" s="85"/>
      <c r="F69" s="85"/>
      <c r="G69" s="85"/>
      <c r="H69" s="85"/>
      <c r="I69" s="85"/>
      <c r="J69" s="85"/>
      <c r="K69" s="85"/>
      <c r="L69" s="85"/>
      <c r="M69" s="85"/>
      <c r="N69" s="85"/>
      <c r="O69" s="85"/>
      <c r="P69" s="66"/>
      <c r="Q69" s="100"/>
      <c r="R69" s="100"/>
      <c r="S69" s="100"/>
      <c r="T69" s="100"/>
      <c r="U69" s="101"/>
      <c r="V69" s="107"/>
      <c r="W69" s="88"/>
      <c r="X69" s="88"/>
      <c r="Y69" s="88"/>
      <c r="Z69" s="88"/>
      <c r="AA69" s="88"/>
      <c r="AB69" s="88"/>
      <c r="AC69" s="88"/>
      <c r="AD69" s="117"/>
      <c r="AE69" s="131"/>
    </row>
    <row r="70" spans="1:31" s="117" customFormat="1" ht="38.25" x14ac:dyDescent="0.2">
      <c r="A70" s="117">
        <v>22</v>
      </c>
      <c r="B70" s="112" t="s">
        <v>78</v>
      </c>
      <c r="C70" s="118">
        <v>1</v>
      </c>
      <c r="D70" s="114">
        <v>35</v>
      </c>
      <c r="E70" s="115" t="s">
        <v>40</v>
      </c>
      <c r="F70" s="6">
        <v>0</v>
      </c>
      <c r="G70" s="96">
        <f>+F70*C70</f>
        <v>0</v>
      </c>
      <c r="H70" s="7">
        <v>0</v>
      </c>
      <c r="I70" s="97">
        <f>+H70*G70</f>
        <v>0</v>
      </c>
      <c r="J70" s="7">
        <v>0</v>
      </c>
      <c r="K70" s="98">
        <f>+J70*C70</f>
        <v>0</v>
      </c>
      <c r="L70" s="7">
        <v>0</v>
      </c>
      <c r="M70" s="97">
        <f>+L70*C70</f>
        <v>0</v>
      </c>
      <c r="N70" s="8">
        <v>0</v>
      </c>
      <c r="O70" s="99">
        <f>+N70+M70+K70+I70</f>
        <v>0</v>
      </c>
      <c r="P70" s="66"/>
      <c r="Q70" s="119"/>
      <c r="R70" s="119"/>
      <c r="S70" s="119" t="s">
        <v>41</v>
      </c>
      <c r="T70" s="119"/>
      <c r="U70" s="120"/>
      <c r="V70" s="107"/>
      <c r="W70" s="86">
        <f t="shared" ref="W70:AB70" si="51">IF(Q70="j",$O70,0)</f>
        <v>0</v>
      </c>
      <c r="X70" s="86">
        <f t="shared" si="51"/>
        <v>0</v>
      </c>
      <c r="Y70" s="86">
        <f t="shared" si="51"/>
        <v>0</v>
      </c>
      <c r="Z70" s="86">
        <f t="shared" si="51"/>
        <v>0</v>
      </c>
      <c r="AA70" s="86">
        <f t="shared" si="51"/>
        <v>0</v>
      </c>
      <c r="AB70" s="86">
        <f t="shared" si="51"/>
        <v>0</v>
      </c>
      <c r="AC70" s="59">
        <f>SUM(W70:AB70)</f>
        <v>0</v>
      </c>
      <c r="AE70" s="130" t="s">
        <v>77</v>
      </c>
    </row>
    <row r="71" spans="1:31" s="117" customFormat="1" ht="51" x14ac:dyDescent="0.2">
      <c r="B71" s="91" t="s">
        <v>97</v>
      </c>
      <c r="C71" s="92"/>
      <c r="D71" s="84"/>
      <c r="E71" s="85"/>
      <c r="F71" s="85"/>
      <c r="G71" s="85"/>
      <c r="H71" s="85"/>
      <c r="I71" s="85"/>
      <c r="J71" s="85"/>
      <c r="K71" s="85"/>
      <c r="L71" s="85"/>
      <c r="M71" s="85"/>
      <c r="N71" s="85"/>
      <c r="O71" s="85"/>
      <c r="P71" s="66"/>
      <c r="Q71" s="100"/>
      <c r="R71" s="100"/>
      <c r="S71" s="100"/>
      <c r="T71" s="100"/>
      <c r="U71" s="101"/>
      <c r="V71" s="107"/>
      <c r="W71" s="88"/>
      <c r="X71" s="88"/>
      <c r="Y71" s="88"/>
      <c r="Z71" s="88"/>
      <c r="AA71" s="88"/>
      <c r="AB71" s="88"/>
      <c r="AC71" s="88"/>
      <c r="AD71" s="12"/>
      <c r="AE71" s="108" t="s">
        <v>81</v>
      </c>
    </row>
    <row r="72" spans="1:31" s="12" customFormat="1" ht="63.75" x14ac:dyDescent="0.2">
      <c r="A72" s="12">
        <v>23</v>
      </c>
      <c r="B72" s="94" t="s">
        <v>98</v>
      </c>
      <c r="C72" s="109">
        <v>1</v>
      </c>
      <c r="D72" s="84">
        <v>20</v>
      </c>
      <c r="E72" s="85" t="s">
        <v>40</v>
      </c>
      <c r="F72" s="6">
        <v>0</v>
      </c>
      <c r="G72" s="96">
        <f>+F72*C72</f>
        <v>0</v>
      </c>
      <c r="H72" s="7">
        <v>0</v>
      </c>
      <c r="I72" s="97">
        <f>+H72*G72</f>
        <v>0</v>
      </c>
      <c r="J72" s="7">
        <v>0</v>
      </c>
      <c r="K72" s="98">
        <f>+J72*C72</f>
        <v>0</v>
      </c>
      <c r="L72" s="7">
        <v>0</v>
      </c>
      <c r="M72" s="97">
        <f>+L72*C72</f>
        <v>0</v>
      </c>
      <c r="N72" s="8">
        <v>0</v>
      </c>
      <c r="O72" s="99">
        <f>+N72+M72+K72+I72</f>
        <v>0</v>
      </c>
      <c r="P72" s="66"/>
      <c r="Q72" s="100"/>
      <c r="R72" s="100"/>
      <c r="S72" s="100"/>
      <c r="T72" s="100"/>
      <c r="U72" s="101" t="s">
        <v>41</v>
      </c>
      <c r="V72" s="107"/>
      <c r="W72" s="86">
        <f t="shared" ref="W72:AB72" si="52">IF(Q72="j",$O72,0)</f>
        <v>0</v>
      </c>
      <c r="X72" s="86">
        <f t="shared" si="52"/>
        <v>0</v>
      </c>
      <c r="Y72" s="86">
        <f t="shared" si="52"/>
        <v>0</v>
      </c>
      <c r="Z72" s="86">
        <f t="shared" si="52"/>
        <v>0</v>
      </c>
      <c r="AA72" s="86">
        <f t="shared" si="52"/>
        <v>0</v>
      </c>
      <c r="AB72" s="86">
        <f t="shared" si="52"/>
        <v>0</v>
      </c>
      <c r="AC72" s="59">
        <f>SUM(W72:AB72)</f>
        <v>0</v>
      </c>
      <c r="AD72" s="117"/>
      <c r="AE72" s="80" t="s">
        <v>99</v>
      </c>
    </row>
    <row r="73" spans="1:31" s="62" customFormat="1" ht="25.5" hidden="1" customHeight="1" x14ac:dyDescent="0.2">
      <c r="B73" s="73" t="s">
        <v>100</v>
      </c>
      <c r="C73" s="132"/>
      <c r="D73" s="73"/>
      <c r="E73" s="74" t="s">
        <v>40</v>
      </c>
      <c r="F73" s="74"/>
      <c r="G73" s="74"/>
      <c r="H73" s="74"/>
      <c r="I73" s="74"/>
      <c r="J73" s="74"/>
      <c r="K73" s="74"/>
      <c r="L73" s="74"/>
      <c r="M73" s="74"/>
      <c r="N73" s="74"/>
      <c r="O73" s="74"/>
      <c r="P73" s="66"/>
      <c r="Q73" s="133"/>
      <c r="R73" s="133"/>
      <c r="S73" s="133"/>
      <c r="T73" s="133"/>
      <c r="U73" s="134"/>
      <c r="V73" s="111"/>
      <c r="W73" s="69"/>
      <c r="X73" s="69"/>
      <c r="Y73" s="69"/>
      <c r="Z73" s="69"/>
      <c r="AA73" s="69"/>
      <c r="AB73" s="69"/>
      <c r="AC73" s="69"/>
      <c r="AE73" s="60" t="s">
        <v>101</v>
      </c>
    </row>
    <row r="74" spans="1:31" s="62" customFormat="1" ht="38.25" hidden="1" customHeight="1" x14ac:dyDescent="0.2">
      <c r="B74" s="73" t="s">
        <v>102</v>
      </c>
      <c r="C74" s="132">
        <v>1</v>
      </c>
      <c r="D74" s="73">
        <v>10</v>
      </c>
      <c r="E74" s="74" t="s">
        <v>40</v>
      </c>
      <c r="F74" s="74"/>
      <c r="G74" s="74"/>
      <c r="H74" s="74"/>
      <c r="I74" s="74"/>
      <c r="J74" s="74"/>
      <c r="K74" s="74"/>
      <c r="L74" s="74"/>
      <c r="M74" s="74"/>
      <c r="N74" s="74"/>
      <c r="O74" s="74"/>
      <c r="P74" s="66"/>
      <c r="Q74" s="133"/>
      <c r="R74" s="133"/>
      <c r="S74" s="133"/>
      <c r="T74" s="133"/>
      <c r="U74" s="134" t="s">
        <v>41</v>
      </c>
      <c r="V74" s="111"/>
      <c r="W74" s="69"/>
      <c r="X74" s="69"/>
      <c r="Y74" s="69"/>
      <c r="Z74" s="69"/>
      <c r="AA74" s="69" t="s">
        <v>41</v>
      </c>
      <c r="AB74" s="69"/>
      <c r="AC74" s="69"/>
      <c r="AE74" s="135"/>
    </row>
    <row r="75" spans="1:31" s="12" customFormat="1" x14ac:dyDescent="0.2">
      <c r="B75" s="84"/>
      <c r="C75" s="85"/>
      <c r="D75" s="84"/>
      <c r="E75" s="85"/>
      <c r="F75" s="85"/>
      <c r="G75" s="85"/>
      <c r="H75" s="85"/>
      <c r="I75" s="85"/>
      <c r="J75" s="85"/>
      <c r="K75" s="85"/>
      <c r="L75" s="85"/>
      <c r="M75" s="85"/>
      <c r="N75" s="85"/>
      <c r="O75" s="85"/>
      <c r="P75" s="66"/>
      <c r="Q75" s="100"/>
      <c r="R75" s="100"/>
      <c r="S75" s="100"/>
      <c r="T75" s="100"/>
      <c r="U75" s="101"/>
      <c r="V75" s="107"/>
      <c r="W75" s="88"/>
      <c r="X75" s="88"/>
      <c r="Y75" s="88"/>
      <c r="Z75" s="88"/>
      <c r="AA75" s="88"/>
      <c r="AB75" s="88"/>
      <c r="AC75" s="88"/>
      <c r="AE75" s="60"/>
    </row>
    <row r="76" spans="1:31" s="12" customFormat="1" ht="25.5" customHeight="1" x14ac:dyDescent="0.2">
      <c r="B76" s="91" t="s">
        <v>74</v>
      </c>
      <c r="C76" s="92"/>
      <c r="D76" s="84"/>
      <c r="E76" s="85"/>
      <c r="F76" s="85"/>
      <c r="G76" s="85"/>
      <c r="H76" s="85"/>
      <c r="I76" s="85"/>
      <c r="J76" s="85"/>
      <c r="K76" s="85"/>
      <c r="L76" s="85"/>
      <c r="M76" s="85"/>
      <c r="N76" s="85"/>
      <c r="O76" s="85"/>
      <c r="P76" s="66"/>
      <c r="Q76" s="100"/>
      <c r="R76" s="100"/>
      <c r="S76" s="100"/>
      <c r="T76" s="100"/>
      <c r="U76" s="101"/>
      <c r="V76" s="107"/>
      <c r="W76" s="88"/>
      <c r="X76" s="88"/>
      <c r="Y76" s="88"/>
      <c r="Z76" s="88"/>
      <c r="AA76" s="88"/>
      <c r="AB76" s="88"/>
      <c r="AC76" s="88"/>
      <c r="AD76" s="117"/>
      <c r="AE76" s="136"/>
    </row>
    <row r="77" spans="1:31" s="117" customFormat="1" ht="38.25" x14ac:dyDescent="0.2">
      <c r="A77" s="117">
        <v>24</v>
      </c>
      <c r="B77" s="112" t="s">
        <v>103</v>
      </c>
      <c r="C77" s="118">
        <v>1</v>
      </c>
      <c r="D77" s="114">
        <v>12</v>
      </c>
      <c r="E77" s="115" t="s">
        <v>40</v>
      </c>
      <c r="F77" s="6">
        <v>0</v>
      </c>
      <c r="G77" s="96">
        <f t="shared" ref="G77:G78" si="53">+F77*C77</f>
        <v>0</v>
      </c>
      <c r="H77" s="7">
        <v>0</v>
      </c>
      <c r="I77" s="97">
        <f t="shared" ref="I77:I78" si="54">+H77*G77</f>
        <v>0</v>
      </c>
      <c r="J77" s="7">
        <v>0</v>
      </c>
      <c r="K77" s="98">
        <f t="shared" ref="K77:K78" si="55">+J77*C77</f>
        <v>0</v>
      </c>
      <c r="L77" s="7">
        <v>0</v>
      </c>
      <c r="M77" s="97">
        <f t="shared" ref="M77:M78" si="56">+L77*C77</f>
        <v>0</v>
      </c>
      <c r="N77" s="8">
        <v>0</v>
      </c>
      <c r="O77" s="99">
        <f t="shared" ref="O77:O78" si="57">+N77+M77+K77+I77</f>
        <v>0</v>
      </c>
      <c r="P77" s="66"/>
      <c r="Q77" s="119" t="s">
        <v>41</v>
      </c>
      <c r="R77" s="119"/>
      <c r="S77" s="119"/>
      <c r="T77" s="119"/>
      <c r="U77" s="120"/>
      <c r="V77" s="107"/>
      <c r="W77" s="86">
        <f t="shared" ref="W77:AB78" si="58">IF(Q77="j",$O77,0)</f>
        <v>0</v>
      </c>
      <c r="X77" s="86">
        <f t="shared" si="58"/>
        <v>0</v>
      </c>
      <c r="Y77" s="86">
        <f t="shared" si="58"/>
        <v>0</v>
      </c>
      <c r="Z77" s="86">
        <f t="shared" si="58"/>
        <v>0</v>
      </c>
      <c r="AA77" s="86">
        <f t="shared" si="58"/>
        <v>0</v>
      </c>
      <c r="AB77" s="86">
        <f t="shared" si="58"/>
        <v>0</v>
      </c>
      <c r="AC77" s="59">
        <f t="shared" ref="AC77:AC78" si="59">SUM(W77:AB77)</f>
        <v>0</v>
      </c>
      <c r="AE77" s="130" t="s">
        <v>77</v>
      </c>
    </row>
    <row r="78" spans="1:31" s="117" customFormat="1" ht="25.5" customHeight="1" x14ac:dyDescent="0.2">
      <c r="A78" s="117">
        <v>25</v>
      </c>
      <c r="B78" s="112" t="s">
        <v>104</v>
      </c>
      <c r="C78" s="118">
        <v>1</v>
      </c>
      <c r="D78" s="114">
        <v>12</v>
      </c>
      <c r="E78" s="113" t="s">
        <v>40</v>
      </c>
      <c r="F78" s="6">
        <v>0</v>
      </c>
      <c r="G78" s="96">
        <f t="shared" si="53"/>
        <v>0</v>
      </c>
      <c r="H78" s="7">
        <v>0</v>
      </c>
      <c r="I78" s="97">
        <f t="shared" si="54"/>
        <v>0</v>
      </c>
      <c r="J78" s="7">
        <v>0</v>
      </c>
      <c r="K78" s="98">
        <f t="shared" si="55"/>
        <v>0</v>
      </c>
      <c r="L78" s="7">
        <v>0</v>
      </c>
      <c r="M78" s="97">
        <f t="shared" si="56"/>
        <v>0</v>
      </c>
      <c r="N78" s="8">
        <v>0</v>
      </c>
      <c r="O78" s="99">
        <f t="shared" si="57"/>
        <v>0</v>
      </c>
      <c r="P78" s="83"/>
      <c r="Q78" s="119" t="s">
        <v>41</v>
      </c>
      <c r="R78" s="119"/>
      <c r="S78" s="119"/>
      <c r="T78" s="119"/>
      <c r="U78" s="120"/>
      <c r="V78" s="107"/>
      <c r="W78" s="86">
        <f t="shared" si="58"/>
        <v>0</v>
      </c>
      <c r="X78" s="86">
        <f t="shared" si="58"/>
        <v>0</v>
      </c>
      <c r="Y78" s="86">
        <f t="shared" si="58"/>
        <v>0</v>
      </c>
      <c r="Z78" s="86">
        <f t="shared" si="58"/>
        <v>0</v>
      </c>
      <c r="AA78" s="86">
        <f t="shared" si="58"/>
        <v>0</v>
      </c>
      <c r="AB78" s="86">
        <f t="shared" si="58"/>
        <v>0</v>
      </c>
      <c r="AC78" s="59">
        <f t="shared" si="59"/>
        <v>0</v>
      </c>
      <c r="AE78" s="60" t="s">
        <v>105</v>
      </c>
    </row>
    <row r="79" spans="1:31" s="12" customFormat="1" ht="12.75" customHeight="1" x14ac:dyDescent="0.2">
      <c r="B79" s="89" t="s">
        <v>106</v>
      </c>
      <c r="C79" s="90"/>
      <c r="D79" s="84"/>
      <c r="E79" s="85"/>
      <c r="F79" s="85"/>
      <c r="G79" s="85"/>
      <c r="H79" s="85"/>
      <c r="I79" s="85"/>
      <c r="J79" s="85"/>
      <c r="K79" s="85"/>
      <c r="L79" s="85"/>
      <c r="M79" s="85"/>
      <c r="N79" s="85"/>
      <c r="O79" s="85"/>
      <c r="P79" s="66"/>
      <c r="Q79" s="100"/>
      <c r="R79" s="100"/>
      <c r="S79" s="100"/>
      <c r="T79" s="100"/>
      <c r="U79" s="101"/>
      <c r="V79" s="107"/>
      <c r="W79" s="88"/>
      <c r="X79" s="88"/>
      <c r="Y79" s="88"/>
      <c r="Z79" s="88"/>
      <c r="AA79" s="88"/>
      <c r="AB79" s="88"/>
      <c r="AC79" s="88"/>
      <c r="AE79" s="60"/>
    </row>
    <row r="80" spans="1:31" s="12" customFormat="1" ht="25.5" customHeight="1" x14ac:dyDescent="0.2">
      <c r="B80" s="91" t="s">
        <v>107</v>
      </c>
      <c r="C80" s="92"/>
      <c r="D80" s="84"/>
      <c r="E80" s="85"/>
      <c r="F80" s="85"/>
      <c r="G80" s="85"/>
      <c r="H80" s="85"/>
      <c r="I80" s="85"/>
      <c r="J80" s="85"/>
      <c r="K80" s="85"/>
      <c r="L80" s="85"/>
      <c r="M80" s="85"/>
      <c r="N80" s="85"/>
      <c r="O80" s="85"/>
      <c r="P80" s="66"/>
      <c r="Q80" s="100"/>
      <c r="R80" s="100"/>
      <c r="S80" s="100"/>
      <c r="T80" s="100"/>
      <c r="U80" s="101"/>
      <c r="V80" s="107"/>
      <c r="W80" s="88"/>
      <c r="X80" s="88"/>
      <c r="Y80" s="88"/>
      <c r="Z80" s="88"/>
      <c r="AA80" s="88"/>
      <c r="AB80" s="88"/>
      <c r="AC80" s="88"/>
      <c r="AE80" s="60"/>
    </row>
    <row r="81" spans="1:31" s="12" customFormat="1" ht="25.5" customHeight="1" x14ac:dyDescent="0.2">
      <c r="B81" s="84" t="s">
        <v>108</v>
      </c>
      <c r="C81" s="85">
        <v>1</v>
      </c>
      <c r="D81" s="84">
        <v>150</v>
      </c>
      <c r="E81" s="85" t="s">
        <v>55</v>
      </c>
      <c r="F81" s="6">
        <v>0</v>
      </c>
      <c r="G81" s="96">
        <f t="shared" ref="G81:G84" si="60">+F81*C81</f>
        <v>0</v>
      </c>
      <c r="H81" s="7">
        <v>0</v>
      </c>
      <c r="I81" s="97">
        <f t="shared" ref="I81:I84" si="61">+H81*G81</f>
        <v>0</v>
      </c>
      <c r="J81" s="7">
        <v>0</v>
      </c>
      <c r="K81" s="98">
        <f t="shared" ref="K81:K84" si="62">+J81*C81</f>
        <v>0</v>
      </c>
      <c r="L81" s="7">
        <v>0</v>
      </c>
      <c r="M81" s="97">
        <f t="shared" ref="M81:M84" si="63">+L81*C81</f>
        <v>0</v>
      </c>
      <c r="N81" s="8">
        <v>0</v>
      </c>
      <c r="O81" s="99">
        <f t="shared" ref="O81:O84" si="64">+N81+M81+K81+I81</f>
        <v>0</v>
      </c>
      <c r="P81" s="66"/>
      <c r="Q81" s="100" t="s">
        <v>41</v>
      </c>
      <c r="R81" s="100"/>
      <c r="S81" s="100"/>
      <c r="T81" s="100"/>
      <c r="U81" s="101"/>
      <c r="V81" s="137" t="s">
        <v>41</v>
      </c>
      <c r="W81" s="86">
        <f t="shared" ref="W81:AB84" si="65">IF(Q81="j",$O81,0)</f>
        <v>0</v>
      </c>
      <c r="X81" s="86">
        <f t="shared" si="65"/>
        <v>0</v>
      </c>
      <c r="Y81" s="86">
        <f t="shared" si="65"/>
        <v>0</v>
      </c>
      <c r="Z81" s="86">
        <f t="shared" si="65"/>
        <v>0</v>
      </c>
      <c r="AA81" s="86">
        <f t="shared" si="65"/>
        <v>0</v>
      </c>
      <c r="AB81" s="86">
        <f t="shared" si="65"/>
        <v>0</v>
      </c>
      <c r="AC81" s="59">
        <f t="shared" ref="AC81:AC84" si="66">SUM(W81:AB81)</f>
        <v>0</v>
      </c>
      <c r="AE81" s="138" t="s">
        <v>109</v>
      </c>
    </row>
    <row r="82" spans="1:31" s="12" customFormat="1" ht="12.75" hidden="1" customHeight="1" x14ac:dyDescent="0.2">
      <c r="B82" s="89" t="s">
        <v>110</v>
      </c>
      <c r="C82" s="90"/>
      <c r="D82" s="84"/>
      <c r="E82" s="85"/>
      <c r="F82" s="6">
        <v>2</v>
      </c>
      <c r="G82" s="96">
        <f t="shared" si="60"/>
        <v>0</v>
      </c>
      <c r="H82" s="7">
        <v>35</v>
      </c>
      <c r="I82" s="97">
        <f t="shared" si="61"/>
        <v>0</v>
      </c>
      <c r="J82" s="7">
        <v>100</v>
      </c>
      <c r="K82" s="98">
        <f t="shared" si="62"/>
        <v>0</v>
      </c>
      <c r="L82" s="7">
        <v>1000</v>
      </c>
      <c r="M82" s="97">
        <f t="shared" si="63"/>
        <v>0</v>
      </c>
      <c r="N82" s="8">
        <v>100</v>
      </c>
      <c r="O82" s="99">
        <f t="shared" si="64"/>
        <v>100</v>
      </c>
      <c r="P82" s="66"/>
      <c r="Q82" s="100"/>
      <c r="R82" s="100"/>
      <c r="S82" s="100"/>
      <c r="T82" s="100"/>
      <c r="U82" s="101"/>
      <c r="V82" s="107"/>
      <c r="W82" s="86">
        <f t="shared" si="65"/>
        <v>0</v>
      </c>
      <c r="X82" s="86">
        <f t="shared" si="65"/>
        <v>0</v>
      </c>
      <c r="Y82" s="86">
        <f t="shared" si="65"/>
        <v>0</v>
      </c>
      <c r="Z82" s="86">
        <f t="shared" si="65"/>
        <v>0</v>
      </c>
      <c r="AA82" s="86">
        <f t="shared" si="65"/>
        <v>0</v>
      </c>
      <c r="AB82" s="86">
        <f t="shared" si="65"/>
        <v>0</v>
      </c>
      <c r="AC82" s="59">
        <f t="shared" si="66"/>
        <v>0</v>
      </c>
      <c r="AD82" s="117"/>
      <c r="AE82" s="80" t="s">
        <v>111</v>
      </c>
    </row>
    <row r="83" spans="1:31" s="12" customFormat="1" ht="25.5" x14ac:dyDescent="0.2">
      <c r="A83" s="12">
        <v>26</v>
      </c>
      <c r="B83" s="94" t="s">
        <v>112</v>
      </c>
      <c r="C83" s="105">
        <v>1</v>
      </c>
      <c r="D83" s="84">
        <v>36</v>
      </c>
      <c r="E83" s="85" t="s">
        <v>113</v>
      </c>
      <c r="F83" s="6">
        <v>0</v>
      </c>
      <c r="G83" s="96">
        <f t="shared" si="60"/>
        <v>0</v>
      </c>
      <c r="H83" s="7">
        <v>0</v>
      </c>
      <c r="I83" s="97">
        <f t="shared" si="61"/>
        <v>0</v>
      </c>
      <c r="J83" s="7">
        <v>0</v>
      </c>
      <c r="K83" s="98">
        <f t="shared" si="62"/>
        <v>0</v>
      </c>
      <c r="L83" s="7">
        <v>0</v>
      </c>
      <c r="M83" s="97">
        <f t="shared" si="63"/>
        <v>0</v>
      </c>
      <c r="N83" s="8">
        <v>0</v>
      </c>
      <c r="O83" s="99">
        <f t="shared" si="64"/>
        <v>0</v>
      </c>
      <c r="P83" s="66"/>
      <c r="Q83" s="100"/>
      <c r="R83" s="100"/>
      <c r="S83" s="100" t="s">
        <v>41</v>
      </c>
      <c r="T83" s="100"/>
      <c r="U83" s="101"/>
      <c r="V83" s="107"/>
      <c r="W83" s="86">
        <f t="shared" si="65"/>
        <v>0</v>
      </c>
      <c r="X83" s="86">
        <f t="shared" si="65"/>
        <v>0</v>
      </c>
      <c r="Y83" s="86">
        <f t="shared" si="65"/>
        <v>0</v>
      </c>
      <c r="Z83" s="86">
        <f t="shared" si="65"/>
        <v>0</v>
      </c>
      <c r="AA83" s="86">
        <f t="shared" si="65"/>
        <v>0</v>
      </c>
      <c r="AB83" s="86">
        <f t="shared" si="65"/>
        <v>0</v>
      </c>
      <c r="AC83" s="59">
        <f t="shared" si="66"/>
        <v>0</v>
      </c>
      <c r="AD83" s="117"/>
      <c r="AE83" s="60" t="s">
        <v>114</v>
      </c>
    </row>
    <row r="84" spans="1:31" s="12" customFormat="1" ht="25.5" customHeight="1" x14ac:dyDescent="0.2">
      <c r="A84" s="12">
        <v>27</v>
      </c>
      <c r="B84" s="94" t="s">
        <v>115</v>
      </c>
      <c r="C84" s="105">
        <v>1</v>
      </c>
      <c r="D84" s="84">
        <v>78</v>
      </c>
      <c r="E84" s="85" t="s">
        <v>113</v>
      </c>
      <c r="F84" s="6">
        <v>0</v>
      </c>
      <c r="G84" s="96">
        <f t="shared" si="60"/>
        <v>0</v>
      </c>
      <c r="H84" s="7">
        <v>0</v>
      </c>
      <c r="I84" s="97">
        <f t="shared" si="61"/>
        <v>0</v>
      </c>
      <c r="J84" s="7">
        <v>0</v>
      </c>
      <c r="K84" s="98">
        <f t="shared" si="62"/>
        <v>0</v>
      </c>
      <c r="L84" s="7">
        <v>0</v>
      </c>
      <c r="M84" s="97">
        <f t="shared" si="63"/>
        <v>0</v>
      </c>
      <c r="N84" s="8">
        <v>0</v>
      </c>
      <c r="O84" s="99">
        <f t="shared" si="64"/>
        <v>0</v>
      </c>
      <c r="P84" s="66"/>
      <c r="Q84" s="100"/>
      <c r="R84" s="100"/>
      <c r="S84" s="100" t="s">
        <v>41</v>
      </c>
      <c r="T84" s="100"/>
      <c r="U84" s="101"/>
      <c r="V84" s="107"/>
      <c r="W84" s="86">
        <f t="shared" si="65"/>
        <v>0</v>
      </c>
      <c r="X84" s="86">
        <f t="shared" si="65"/>
        <v>0</v>
      </c>
      <c r="Y84" s="86">
        <f t="shared" si="65"/>
        <v>0</v>
      </c>
      <c r="Z84" s="86">
        <f t="shared" si="65"/>
        <v>0</v>
      </c>
      <c r="AA84" s="86">
        <f t="shared" si="65"/>
        <v>0</v>
      </c>
      <c r="AB84" s="86">
        <f t="shared" si="65"/>
        <v>0</v>
      </c>
      <c r="AC84" s="59">
        <f t="shared" si="66"/>
        <v>0</v>
      </c>
      <c r="AD84" s="117"/>
      <c r="AE84" s="139" t="s">
        <v>116</v>
      </c>
    </row>
    <row r="85" spans="1:31" s="117" customFormat="1" ht="14.25" customHeight="1" x14ac:dyDescent="0.2">
      <c r="B85" s="84"/>
      <c r="C85" s="85"/>
      <c r="D85" s="84"/>
      <c r="E85" s="85"/>
      <c r="F85" s="85"/>
      <c r="G85" s="85"/>
      <c r="H85" s="85"/>
      <c r="I85" s="85"/>
      <c r="J85" s="85"/>
      <c r="K85" s="85"/>
      <c r="L85" s="85"/>
      <c r="M85" s="85"/>
      <c r="N85" s="85"/>
      <c r="O85" s="85"/>
      <c r="P85" s="66"/>
      <c r="Q85" s="100"/>
      <c r="R85" s="100"/>
      <c r="S85" s="100"/>
      <c r="T85" s="100"/>
      <c r="U85" s="101"/>
      <c r="V85" s="107"/>
      <c r="W85" s="88"/>
      <c r="X85" s="88"/>
      <c r="Y85" s="88"/>
      <c r="Z85" s="88"/>
      <c r="AA85" s="88"/>
      <c r="AB85" s="88"/>
      <c r="AC85" s="88"/>
      <c r="AE85" s="60"/>
    </row>
    <row r="86" spans="1:31" s="117" customFormat="1" ht="12.75" customHeight="1" x14ac:dyDescent="0.2">
      <c r="B86" s="89" t="s">
        <v>117</v>
      </c>
      <c r="C86" s="90"/>
      <c r="D86" s="84"/>
      <c r="E86" s="85"/>
      <c r="F86" s="85"/>
      <c r="G86" s="85"/>
      <c r="H86" s="85"/>
      <c r="I86" s="85"/>
      <c r="J86" s="85"/>
      <c r="K86" s="85"/>
      <c r="L86" s="85"/>
      <c r="M86" s="85"/>
      <c r="N86" s="85"/>
      <c r="O86" s="85"/>
      <c r="P86" s="66"/>
      <c r="Q86" s="100"/>
      <c r="R86" s="100"/>
      <c r="S86" s="100"/>
      <c r="T86" s="100"/>
      <c r="U86" s="101"/>
      <c r="V86" s="107"/>
      <c r="W86" s="88"/>
      <c r="X86" s="88"/>
      <c r="Y86" s="88"/>
      <c r="Z86" s="88"/>
      <c r="AA86" s="88"/>
      <c r="AB86" s="88"/>
      <c r="AC86" s="88"/>
      <c r="AD86" s="12"/>
      <c r="AE86" s="60"/>
    </row>
    <row r="87" spans="1:31" s="12" customFormat="1" ht="25.5" customHeight="1" x14ac:dyDescent="0.2">
      <c r="B87" s="91" t="s">
        <v>118</v>
      </c>
      <c r="C87" s="92"/>
      <c r="D87" s="84"/>
      <c r="E87" s="85"/>
      <c r="F87" s="85"/>
      <c r="G87" s="85"/>
      <c r="H87" s="85"/>
      <c r="I87" s="85"/>
      <c r="J87" s="85"/>
      <c r="K87" s="85"/>
      <c r="L87" s="85"/>
      <c r="M87" s="85"/>
      <c r="N87" s="85"/>
      <c r="O87" s="85"/>
      <c r="P87" s="66"/>
      <c r="Q87" s="100"/>
      <c r="R87" s="100"/>
      <c r="S87" s="100"/>
      <c r="T87" s="100"/>
      <c r="U87" s="101"/>
      <c r="V87" s="107"/>
      <c r="W87" s="88"/>
      <c r="X87" s="88"/>
      <c r="Y87" s="88"/>
      <c r="Z87" s="88"/>
      <c r="AA87" s="88"/>
      <c r="AB87" s="88"/>
      <c r="AC87" s="88"/>
      <c r="AE87" s="80"/>
    </row>
    <row r="88" spans="1:31" s="12" customFormat="1" ht="47.25" hidden="1" customHeight="1" x14ac:dyDescent="0.2">
      <c r="B88" s="112" t="s">
        <v>119</v>
      </c>
      <c r="C88" s="85"/>
      <c r="D88" s="114"/>
      <c r="E88" s="113" t="s">
        <v>120</v>
      </c>
      <c r="F88" s="113"/>
      <c r="G88" s="113"/>
      <c r="H88" s="113"/>
      <c r="I88" s="113"/>
      <c r="J88" s="113"/>
      <c r="K88" s="113"/>
      <c r="L88" s="113"/>
      <c r="M88" s="113"/>
      <c r="N88" s="113"/>
      <c r="O88" s="113"/>
      <c r="P88" s="83"/>
      <c r="Q88" s="119"/>
      <c r="R88" s="119"/>
      <c r="S88" s="119"/>
      <c r="T88" s="119"/>
      <c r="U88" s="120"/>
      <c r="V88" s="107"/>
      <c r="W88" s="88"/>
      <c r="X88" s="88"/>
      <c r="Y88" s="88"/>
      <c r="Z88" s="88"/>
      <c r="AA88" s="88"/>
      <c r="AB88" s="88"/>
      <c r="AC88" s="88"/>
      <c r="AE88" s="80" t="s">
        <v>121</v>
      </c>
    </row>
    <row r="89" spans="1:31" s="12" customFormat="1" ht="25.5" x14ac:dyDescent="0.2">
      <c r="A89" s="12">
        <v>28</v>
      </c>
      <c r="B89" s="114" t="s">
        <v>122</v>
      </c>
      <c r="C89" s="115">
        <v>2</v>
      </c>
      <c r="D89" s="114">
        <v>5</v>
      </c>
      <c r="E89" s="115" t="s">
        <v>40</v>
      </c>
      <c r="F89" s="6">
        <v>0</v>
      </c>
      <c r="G89" s="96">
        <f t="shared" ref="G89:G90" si="67">+F89*C89</f>
        <v>0</v>
      </c>
      <c r="H89" s="7">
        <v>0</v>
      </c>
      <c r="I89" s="97">
        <f t="shared" ref="I89:I90" si="68">+H89*G89</f>
        <v>0</v>
      </c>
      <c r="J89" s="7">
        <v>0</v>
      </c>
      <c r="K89" s="98">
        <f t="shared" ref="K89:K90" si="69">+J89*C89</f>
        <v>0</v>
      </c>
      <c r="L89" s="7">
        <v>0</v>
      </c>
      <c r="M89" s="97">
        <f t="shared" ref="M89:M90" si="70">+L89*C89</f>
        <v>0</v>
      </c>
      <c r="N89" s="8">
        <v>0</v>
      </c>
      <c r="O89" s="99">
        <f t="shared" ref="O89:O90" si="71">+N89+M89+K89+I89</f>
        <v>0</v>
      </c>
      <c r="P89" s="66"/>
      <c r="Q89" s="119" t="s">
        <v>41</v>
      </c>
      <c r="R89" s="119" t="s">
        <v>41</v>
      </c>
      <c r="S89" s="119" t="s">
        <v>41</v>
      </c>
      <c r="T89" s="119" t="s">
        <v>41</v>
      </c>
      <c r="U89" s="120" t="s">
        <v>41</v>
      </c>
      <c r="V89" s="140" t="s">
        <v>41</v>
      </c>
      <c r="W89" s="86">
        <f t="shared" ref="W89:AB90" si="72">IF(Q89="j",$O89,0)</f>
        <v>0</v>
      </c>
      <c r="X89" s="86">
        <f t="shared" si="72"/>
        <v>0</v>
      </c>
      <c r="Y89" s="86">
        <f t="shared" si="72"/>
        <v>0</v>
      </c>
      <c r="Z89" s="86">
        <f t="shared" si="72"/>
        <v>0</v>
      </c>
      <c r="AA89" s="86">
        <f t="shared" si="72"/>
        <v>0</v>
      </c>
      <c r="AB89" s="86">
        <f t="shared" si="72"/>
        <v>0</v>
      </c>
      <c r="AC89" s="59">
        <f t="shared" ref="AC89:AC90" si="73">SUM(W89:AB89)</f>
        <v>0</v>
      </c>
      <c r="AE89" s="108" t="s">
        <v>123</v>
      </c>
    </row>
    <row r="90" spans="1:31" s="12" customFormat="1" ht="25.5" x14ac:dyDescent="0.2">
      <c r="A90" s="12">
        <v>29</v>
      </c>
      <c r="B90" s="94" t="s">
        <v>124</v>
      </c>
      <c r="C90" s="105">
        <v>1</v>
      </c>
      <c r="D90" s="94">
        <v>33</v>
      </c>
      <c r="E90" s="105" t="s">
        <v>113</v>
      </c>
      <c r="F90" s="6">
        <v>0</v>
      </c>
      <c r="G90" s="96">
        <f t="shared" si="67"/>
        <v>0</v>
      </c>
      <c r="H90" s="7">
        <v>0</v>
      </c>
      <c r="I90" s="97">
        <f t="shared" si="68"/>
        <v>0</v>
      </c>
      <c r="J90" s="7">
        <v>0</v>
      </c>
      <c r="K90" s="98">
        <f t="shared" si="69"/>
        <v>0</v>
      </c>
      <c r="L90" s="7">
        <v>0</v>
      </c>
      <c r="M90" s="97">
        <f t="shared" si="70"/>
        <v>0</v>
      </c>
      <c r="N90" s="8">
        <v>0</v>
      </c>
      <c r="O90" s="99">
        <f t="shared" si="71"/>
        <v>0</v>
      </c>
      <c r="P90" s="83"/>
      <c r="Q90" s="119" t="s">
        <v>41</v>
      </c>
      <c r="R90" s="119" t="s">
        <v>41</v>
      </c>
      <c r="S90" s="119" t="s">
        <v>41</v>
      </c>
      <c r="T90" s="119" t="s">
        <v>41</v>
      </c>
      <c r="U90" s="120" t="s">
        <v>41</v>
      </c>
      <c r="V90" s="141" t="s">
        <v>41</v>
      </c>
      <c r="W90" s="86">
        <f t="shared" si="72"/>
        <v>0</v>
      </c>
      <c r="X90" s="86">
        <f t="shared" si="72"/>
        <v>0</v>
      </c>
      <c r="Y90" s="86">
        <f t="shared" si="72"/>
        <v>0</v>
      </c>
      <c r="Z90" s="86">
        <f t="shared" si="72"/>
        <v>0</v>
      </c>
      <c r="AA90" s="86">
        <f t="shared" si="72"/>
        <v>0</v>
      </c>
      <c r="AB90" s="86">
        <f t="shared" si="72"/>
        <v>0</v>
      </c>
      <c r="AC90" s="59">
        <f t="shared" si="73"/>
        <v>0</v>
      </c>
      <c r="AD90" s="142"/>
      <c r="AE90" s="108" t="s">
        <v>125</v>
      </c>
    </row>
    <row r="91" spans="1:31" s="142" customFormat="1" ht="21" customHeight="1" x14ac:dyDescent="0.2">
      <c r="B91" s="103"/>
      <c r="C91" s="85"/>
      <c r="D91" s="84"/>
      <c r="E91" s="85"/>
      <c r="F91" s="85"/>
      <c r="G91" s="85"/>
      <c r="H91" s="85"/>
      <c r="I91" s="85"/>
      <c r="J91" s="85"/>
      <c r="K91" s="85"/>
      <c r="L91" s="85"/>
      <c r="M91" s="85"/>
      <c r="N91" s="85"/>
      <c r="O91" s="85"/>
      <c r="P91" s="66"/>
      <c r="Q91" s="100"/>
      <c r="R91" s="100"/>
      <c r="S91" s="100"/>
      <c r="T91" s="100"/>
      <c r="U91" s="101"/>
      <c r="V91" s="107"/>
      <c r="W91" s="88"/>
      <c r="X91" s="88"/>
      <c r="Y91" s="88"/>
      <c r="Z91" s="88"/>
      <c r="AA91" s="88"/>
      <c r="AB91" s="88"/>
      <c r="AC91" s="88"/>
      <c r="AD91" s="12"/>
      <c r="AE91" s="60"/>
    </row>
    <row r="92" spans="1:31" s="12" customFormat="1" ht="25.5" customHeight="1" x14ac:dyDescent="0.2">
      <c r="B92" s="89" t="s">
        <v>126</v>
      </c>
      <c r="C92" s="90"/>
      <c r="D92" s="84"/>
      <c r="E92" s="85"/>
      <c r="F92" s="85"/>
      <c r="G92" s="85"/>
      <c r="H92" s="85"/>
      <c r="I92" s="85"/>
      <c r="J92" s="85"/>
      <c r="K92" s="85"/>
      <c r="L92" s="85"/>
      <c r="M92" s="85"/>
      <c r="N92" s="85"/>
      <c r="O92" s="85"/>
      <c r="P92" s="66"/>
      <c r="Q92" s="100"/>
      <c r="R92" s="100"/>
      <c r="S92" s="100"/>
      <c r="T92" s="100"/>
      <c r="U92" s="101"/>
      <c r="V92" s="107"/>
      <c r="W92" s="88"/>
      <c r="X92" s="88"/>
      <c r="Y92" s="88"/>
      <c r="Z92" s="88"/>
      <c r="AA92" s="88"/>
      <c r="AB92" s="88"/>
      <c r="AC92" s="88"/>
      <c r="AE92" s="60"/>
    </row>
    <row r="93" spans="1:31" s="12" customFormat="1" ht="12.75" customHeight="1" x14ac:dyDescent="0.2">
      <c r="B93" s="91" t="s">
        <v>127</v>
      </c>
      <c r="C93" s="92"/>
      <c r="D93" s="84"/>
      <c r="E93" s="85"/>
      <c r="F93" s="85"/>
      <c r="G93" s="85"/>
      <c r="H93" s="85"/>
      <c r="I93" s="85"/>
      <c r="J93" s="85"/>
      <c r="K93" s="85"/>
      <c r="L93" s="85"/>
      <c r="M93" s="85"/>
      <c r="N93" s="85"/>
      <c r="O93" s="85"/>
      <c r="P93" s="66"/>
      <c r="Q93" s="100"/>
      <c r="R93" s="100"/>
      <c r="S93" s="100"/>
      <c r="T93" s="100"/>
      <c r="U93" s="101"/>
      <c r="V93" s="107"/>
      <c r="W93" s="88"/>
      <c r="X93" s="88"/>
      <c r="Y93" s="88"/>
      <c r="Z93" s="88"/>
      <c r="AA93" s="88"/>
      <c r="AB93" s="88"/>
      <c r="AC93" s="88"/>
      <c r="AE93" s="60"/>
    </row>
    <row r="94" spans="1:31" s="12" customFormat="1" ht="25.5" customHeight="1" x14ac:dyDescent="0.2">
      <c r="A94" s="12">
        <v>30</v>
      </c>
      <c r="B94" s="112" t="s">
        <v>128</v>
      </c>
      <c r="C94" s="115">
        <v>1</v>
      </c>
      <c r="D94" s="114">
        <v>45</v>
      </c>
      <c r="E94" s="115" t="s">
        <v>55</v>
      </c>
      <c r="F94" s="6">
        <v>0</v>
      </c>
      <c r="G94" s="96">
        <f t="shared" ref="G94:G97" si="74">+F94*C94</f>
        <v>0</v>
      </c>
      <c r="H94" s="7">
        <v>0</v>
      </c>
      <c r="I94" s="97">
        <f t="shared" ref="I94:I97" si="75">+H94*G94</f>
        <v>0</v>
      </c>
      <c r="J94" s="7">
        <v>0</v>
      </c>
      <c r="K94" s="98">
        <f t="shared" ref="K94:K97" si="76">+J94*C94</f>
        <v>0</v>
      </c>
      <c r="L94" s="7">
        <v>0</v>
      </c>
      <c r="M94" s="97">
        <f t="shared" ref="M94:M97" si="77">+L94*C94</f>
        <v>0</v>
      </c>
      <c r="N94" s="8">
        <v>0</v>
      </c>
      <c r="O94" s="99">
        <f t="shared" ref="O94:O97" si="78">+N94+M94+K94+I94</f>
        <v>0</v>
      </c>
      <c r="P94" s="66"/>
      <c r="Q94" s="119" t="s">
        <v>41</v>
      </c>
      <c r="R94" s="119"/>
      <c r="S94" s="119" t="s">
        <v>41</v>
      </c>
      <c r="T94" s="119"/>
      <c r="U94" s="120" t="s">
        <v>41</v>
      </c>
      <c r="V94" s="107"/>
      <c r="W94" s="86">
        <f t="shared" ref="W94:AB97" si="79">IF(Q94="j",$O94,0)</f>
        <v>0</v>
      </c>
      <c r="X94" s="86">
        <f t="shared" si="79"/>
        <v>0</v>
      </c>
      <c r="Y94" s="86">
        <f t="shared" si="79"/>
        <v>0</v>
      </c>
      <c r="Z94" s="86">
        <f t="shared" si="79"/>
        <v>0</v>
      </c>
      <c r="AA94" s="86">
        <f t="shared" si="79"/>
        <v>0</v>
      </c>
      <c r="AB94" s="86">
        <f t="shared" si="79"/>
        <v>0</v>
      </c>
      <c r="AC94" s="59">
        <f t="shared" ref="AC94:AC97" si="80">SUM(W94:AB94)</f>
        <v>0</v>
      </c>
      <c r="AD94" s="117"/>
      <c r="AE94" s="80" t="s">
        <v>129</v>
      </c>
    </row>
    <row r="95" spans="1:31" s="117" customFormat="1" ht="51" x14ac:dyDescent="0.2">
      <c r="A95" s="117">
        <v>31</v>
      </c>
      <c r="B95" s="84" t="s">
        <v>130</v>
      </c>
      <c r="C95" s="105">
        <v>1</v>
      </c>
      <c r="D95" s="84">
        <v>45</v>
      </c>
      <c r="E95" s="105" t="s">
        <v>48</v>
      </c>
      <c r="F95" s="6">
        <v>0</v>
      </c>
      <c r="G95" s="96">
        <f t="shared" si="74"/>
        <v>0</v>
      </c>
      <c r="H95" s="7">
        <v>0</v>
      </c>
      <c r="I95" s="97">
        <f t="shared" si="75"/>
        <v>0</v>
      </c>
      <c r="J95" s="7">
        <v>0</v>
      </c>
      <c r="K95" s="98">
        <f t="shared" si="76"/>
        <v>0</v>
      </c>
      <c r="L95" s="7">
        <v>0</v>
      </c>
      <c r="M95" s="97">
        <f t="shared" si="77"/>
        <v>0</v>
      </c>
      <c r="N95" s="8">
        <v>0</v>
      </c>
      <c r="O95" s="99">
        <f t="shared" si="78"/>
        <v>0</v>
      </c>
      <c r="P95" s="83"/>
      <c r="Q95" s="100" t="s">
        <v>41</v>
      </c>
      <c r="R95" s="100" t="s">
        <v>41</v>
      </c>
      <c r="S95" s="100" t="s">
        <v>41</v>
      </c>
      <c r="T95" s="100" t="s">
        <v>41</v>
      </c>
      <c r="U95" s="101" t="s">
        <v>41</v>
      </c>
      <c r="V95" s="107"/>
      <c r="W95" s="86">
        <f t="shared" si="79"/>
        <v>0</v>
      </c>
      <c r="X95" s="86">
        <f t="shared" si="79"/>
        <v>0</v>
      </c>
      <c r="Y95" s="86">
        <f t="shared" si="79"/>
        <v>0</v>
      </c>
      <c r="Z95" s="86">
        <f t="shared" si="79"/>
        <v>0</v>
      </c>
      <c r="AA95" s="86">
        <f t="shared" si="79"/>
        <v>0</v>
      </c>
      <c r="AB95" s="86">
        <f t="shared" si="79"/>
        <v>0</v>
      </c>
      <c r="AC95" s="59">
        <f t="shared" si="80"/>
        <v>0</v>
      </c>
      <c r="AD95" s="12"/>
      <c r="AE95" s="139" t="s">
        <v>131</v>
      </c>
    </row>
    <row r="96" spans="1:31" s="12" customFormat="1" ht="25.5" x14ac:dyDescent="0.2">
      <c r="A96" s="12">
        <v>32</v>
      </c>
      <c r="B96" s="94" t="s">
        <v>132</v>
      </c>
      <c r="C96" s="85">
        <v>1</v>
      </c>
      <c r="D96" s="84">
        <v>1085</v>
      </c>
      <c r="E96" s="85" t="s">
        <v>113</v>
      </c>
      <c r="F96" s="6">
        <v>0</v>
      </c>
      <c r="G96" s="96">
        <f t="shared" si="74"/>
        <v>0</v>
      </c>
      <c r="H96" s="7">
        <v>0</v>
      </c>
      <c r="I96" s="97">
        <f t="shared" si="75"/>
        <v>0</v>
      </c>
      <c r="J96" s="7">
        <v>0</v>
      </c>
      <c r="K96" s="98">
        <f t="shared" si="76"/>
        <v>0</v>
      </c>
      <c r="L96" s="7">
        <v>0</v>
      </c>
      <c r="M96" s="97">
        <f t="shared" si="77"/>
        <v>0</v>
      </c>
      <c r="N96" s="8">
        <v>0</v>
      </c>
      <c r="O96" s="99">
        <f t="shared" si="78"/>
        <v>0</v>
      </c>
      <c r="P96" s="66"/>
      <c r="Q96" s="100" t="s">
        <v>41</v>
      </c>
      <c r="R96" s="100"/>
      <c r="S96" s="100" t="s">
        <v>41</v>
      </c>
      <c r="T96" s="100"/>
      <c r="U96" s="101" t="s">
        <v>41</v>
      </c>
      <c r="V96" s="107"/>
      <c r="W96" s="86">
        <f t="shared" si="79"/>
        <v>0</v>
      </c>
      <c r="X96" s="86">
        <f t="shared" si="79"/>
        <v>0</v>
      </c>
      <c r="Y96" s="86">
        <f t="shared" si="79"/>
        <v>0</v>
      </c>
      <c r="Z96" s="86">
        <f t="shared" si="79"/>
        <v>0</v>
      </c>
      <c r="AA96" s="86">
        <f t="shared" si="79"/>
        <v>0</v>
      </c>
      <c r="AB96" s="86">
        <f t="shared" si="79"/>
        <v>0</v>
      </c>
      <c r="AC96" s="59">
        <f t="shared" si="80"/>
        <v>0</v>
      </c>
      <c r="AE96" s="108" t="s">
        <v>133</v>
      </c>
    </row>
    <row r="97" spans="1:31" s="12" customFormat="1" ht="63.75" x14ac:dyDescent="0.2">
      <c r="A97" s="12">
        <v>33</v>
      </c>
      <c r="B97" s="94" t="s">
        <v>134</v>
      </c>
      <c r="C97" s="85">
        <v>1</v>
      </c>
      <c r="D97" s="84">
        <v>2150</v>
      </c>
      <c r="E97" s="85" t="s">
        <v>55</v>
      </c>
      <c r="F97" s="6">
        <v>0</v>
      </c>
      <c r="G97" s="96">
        <f t="shared" si="74"/>
        <v>0</v>
      </c>
      <c r="H97" s="7">
        <v>0</v>
      </c>
      <c r="I97" s="97">
        <f t="shared" si="75"/>
        <v>0</v>
      </c>
      <c r="J97" s="7">
        <v>0</v>
      </c>
      <c r="K97" s="98">
        <f t="shared" si="76"/>
        <v>0</v>
      </c>
      <c r="L97" s="7">
        <v>0</v>
      </c>
      <c r="M97" s="97">
        <f t="shared" si="77"/>
        <v>0</v>
      </c>
      <c r="N97" s="8">
        <v>0</v>
      </c>
      <c r="O97" s="99">
        <f t="shared" si="78"/>
        <v>0</v>
      </c>
      <c r="P97" s="66"/>
      <c r="Q97" s="100"/>
      <c r="R97" s="100" t="s">
        <v>41</v>
      </c>
      <c r="S97" s="100"/>
      <c r="T97" s="100"/>
      <c r="U97" s="101" t="s">
        <v>41</v>
      </c>
      <c r="V97" s="107"/>
      <c r="W97" s="86">
        <f t="shared" si="79"/>
        <v>0</v>
      </c>
      <c r="X97" s="86">
        <f t="shared" si="79"/>
        <v>0</v>
      </c>
      <c r="Y97" s="86">
        <f t="shared" si="79"/>
        <v>0</v>
      </c>
      <c r="Z97" s="86">
        <f t="shared" si="79"/>
        <v>0</v>
      </c>
      <c r="AA97" s="86">
        <f t="shared" si="79"/>
        <v>0</v>
      </c>
      <c r="AB97" s="86">
        <f t="shared" si="79"/>
        <v>0</v>
      </c>
      <c r="AC97" s="59">
        <f t="shared" si="80"/>
        <v>0</v>
      </c>
      <c r="AE97" s="108" t="s">
        <v>135</v>
      </c>
    </row>
    <row r="98" spans="1:31" s="12" customFormat="1" ht="17.25" customHeight="1" x14ac:dyDescent="0.2">
      <c r="B98" s="103"/>
      <c r="C98" s="85"/>
      <c r="D98" s="84"/>
      <c r="E98" s="85"/>
      <c r="F98" s="85"/>
      <c r="G98" s="85"/>
      <c r="H98" s="85"/>
      <c r="I98" s="85"/>
      <c r="J98" s="85"/>
      <c r="K98" s="85"/>
      <c r="L98" s="85"/>
      <c r="M98" s="85"/>
      <c r="N98" s="85"/>
      <c r="O98" s="85"/>
      <c r="P98" s="66"/>
      <c r="Q98" s="88"/>
      <c r="R98" s="88"/>
      <c r="S98" s="88"/>
      <c r="T98" s="88"/>
      <c r="U98" s="88"/>
      <c r="V98" s="88"/>
      <c r="W98" s="88"/>
      <c r="X98" s="88"/>
      <c r="Y98" s="88"/>
      <c r="Z98" s="88"/>
      <c r="AA98" s="88"/>
      <c r="AB98" s="88"/>
      <c r="AC98" s="88"/>
      <c r="AE98" s="60"/>
    </row>
    <row r="99" spans="1:31" s="12" customFormat="1" ht="27.6" hidden="1" customHeight="1" x14ac:dyDescent="0.2">
      <c r="B99" s="89" t="s">
        <v>136</v>
      </c>
      <c r="C99" s="85"/>
      <c r="D99" s="84"/>
      <c r="E99" s="85"/>
      <c r="F99" s="85"/>
      <c r="G99" s="85"/>
      <c r="H99" s="85"/>
      <c r="I99" s="85"/>
      <c r="J99" s="85"/>
      <c r="K99" s="85"/>
      <c r="L99" s="85"/>
      <c r="M99" s="85"/>
      <c r="N99" s="85"/>
      <c r="O99" s="85"/>
      <c r="P99" s="66"/>
      <c r="Q99" s="86"/>
      <c r="R99" s="86"/>
      <c r="S99" s="86"/>
      <c r="T99" s="86"/>
      <c r="U99" s="87"/>
      <c r="V99" s="88"/>
      <c r="W99" s="20"/>
      <c r="X99" s="20"/>
      <c r="Y99" s="20"/>
      <c r="Z99" s="20"/>
      <c r="AA99" s="20"/>
      <c r="AB99" s="20"/>
      <c r="AC99" s="20"/>
      <c r="AE99" s="60"/>
    </row>
    <row r="100" spans="1:31" s="12" customFormat="1" ht="27.6" hidden="1" customHeight="1" x14ac:dyDescent="0.2">
      <c r="B100" s="94" t="s">
        <v>137</v>
      </c>
      <c r="C100" s="115">
        <v>1</v>
      </c>
      <c r="D100" s="114">
        <v>10</v>
      </c>
      <c r="E100" s="115" t="s">
        <v>138</v>
      </c>
      <c r="F100" s="115"/>
      <c r="G100" s="115"/>
      <c r="H100" s="115"/>
      <c r="I100" s="115"/>
      <c r="J100" s="115"/>
      <c r="K100" s="115"/>
      <c r="L100" s="115"/>
      <c r="M100" s="115"/>
      <c r="N100" s="115"/>
      <c r="O100" s="115"/>
      <c r="P100" s="66"/>
      <c r="Q100" s="86" t="s">
        <v>41</v>
      </c>
      <c r="R100" s="86" t="s">
        <v>41</v>
      </c>
      <c r="S100" s="86" t="s">
        <v>41</v>
      </c>
      <c r="T100" s="86" t="s">
        <v>41</v>
      </c>
      <c r="U100" s="87" t="s">
        <v>41</v>
      </c>
      <c r="V100" s="88" t="s">
        <v>41</v>
      </c>
      <c r="W100" s="143"/>
      <c r="X100" s="143"/>
      <c r="Y100" s="143"/>
      <c r="Z100" s="143"/>
      <c r="AA100" s="143"/>
      <c r="AB100" s="143"/>
      <c r="AC100" s="143"/>
      <c r="AD100" s="89"/>
      <c r="AE100" s="60" t="s">
        <v>139</v>
      </c>
    </row>
    <row r="101" spans="1:31" s="117" customFormat="1" hidden="1" x14ac:dyDescent="0.2">
      <c r="B101" s="144" t="s">
        <v>140</v>
      </c>
      <c r="C101" s="145"/>
      <c r="D101" s="146"/>
      <c r="E101" s="146"/>
      <c r="F101" s="147"/>
      <c r="G101" s="147"/>
      <c r="H101" s="147"/>
      <c r="I101" s="147"/>
      <c r="J101" s="147"/>
      <c r="K101" s="147"/>
      <c r="L101" s="147"/>
      <c r="M101" s="147"/>
      <c r="N101" s="147"/>
      <c r="O101" s="147"/>
      <c r="P101" s="18"/>
      <c r="Q101" s="148"/>
      <c r="R101" s="149"/>
      <c r="S101" s="190" t="s">
        <v>141</v>
      </c>
      <c r="T101" s="191"/>
      <c r="U101" s="191"/>
      <c r="V101" s="192"/>
      <c r="W101" s="150"/>
      <c r="X101" s="150"/>
      <c r="Y101" s="150"/>
      <c r="Z101" s="150"/>
      <c r="AA101" s="150"/>
      <c r="AB101" s="150"/>
      <c r="AC101" s="150"/>
      <c r="AD101" s="151"/>
      <c r="AE101" s="71"/>
    </row>
    <row r="102" spans="1:31" s="12" customFormat="1" ht="12.75" customHeight="1" x14ac:dyDescent="0.2">
      <c r="A102" s="152"/>
      <c r="B102" s="13"/>
      <c r="C102" s="153"/>
      <c r="D102" s="61"/>
      <c r="E102" s="61"/>
      <c r="L102" s="190" t="str">
        <f>S101</f>
        <v>SUBTOTAAL van alle werkzaamheden</v>
      </c>
      <c r="M102" s="191"/>
      <c r="N102" s="191"/>
      <c r="O102" s="192"/>
      <c r="P102" s="154"/>
      <c r="Q102" s="155"/>
      <c r="R102" s="150"/>
      <c r="S102" s="150"/>
      <c r="T102" s="150"/>
      <c r="U102" s="150"/>
      <c r="V102" s="150"/>
      <c r="W102" s="156">
        <f>SUM(W23:W101)</f>
        <v>0</v>
      </c>
      <c r="X102" s="156">
        <f t="shared" ref="X102:AC102" si="81">SUM(X23:X101)</f>
        <v>0</v>
      </c>
      <c r="Y102" s="156">
        <f t="shared" si="81"/>
        <v>0</v>
      </c>
      <c r="Z102" s="156">
        <f t="shared" si="81"/>
        <v>0</v>
      </c>
      <c r="AA102" s="156">
        <f t="shared" si="81"/>
        <v>0</v>
      </c>
      <c r="AB102" s="156">
        <f t="shared" si="81"/>
        <v>0</v>
      </c>
      <c r="AC102" s="156">
        <f t="shared" si="81"/>
        <v>0</v>
      </c>
      <c r="AD102" s="151"/>
      <c r="AE102" s="71"/>
    </row>
    <row r="103" spans="1:31" s="12" customFormat="1" hidden="1" x14ac:dyDescent="0.2">
      <c r="B103" s="157"/>
      <c r="C103" s="158"/>
      <c r="D103" s="152"/>
      <c r="E103" s="152"/>
      <c r="L103" s="205"/>
      <c r="M103" s="206"/>
      <c r="N103" s="207"/>
      <c r="O103" s="93"/>
      <c r="P103" s="154"/>
      <c r="Q103" s="159"/>
      <c r="R103" s="159"/>
      <c r="S103" s="159"/>
      <c r="T103" s="159"/>
      <c r="U103" s="159"/>
      <c r="V103" s="159"/>
      <c r="W103" s="159"/>
      <c r="X103" s="159"/>
      <c r="Y103" s="159"/>
      <c r="Z103" s="159"/>
      <c r="AA103" s="159"/>
      <c r="AB103" s="159"/>
      <c r="AC103" s="159"/>
      <c r="AD103" s="160"/>
      <c r="AE103" s="160"/>
    </row>
    <row r="104" spans="1:31" s="12" customFormat="1" ht="12.75" hidden="1" customHeight="1" x14ac:dyDescent="0.2">
      <c r="B104" s="157"/>
      <c r="C104" s="161"/>
      <c r="D104" s="152"/>
      <c r="E104" s="152"/>
      <c r="L104" s="208" t="s">
        <v>142</v>
      </c>
      <c r="M104" s="209"/>
      <c r="N104" s="210"/>
      <c r="O104" s="162">
        <v>0</v>
      </c>
      <c r="P104" s="154"/>
      <c r="Q104" s="163"/>
      <c r="R104" s="163"/>
      <c r="S104" s="163"/>
      <c r="T104" s="163"/>
      <c r="U104" s="163"/>
      <c r="V104" s="163"/>
      <c r="W104" s="163"/>
      <c r="X104" s="163"/>
      <c r="Y104" s="163"/>
      <c r="Z104" s="163"/>
      <c r="AA104" s="163"/>
      <c r="AB104" s="163"/>
      <c r="AC104" s="163"/>
      <c r="AD104" s="151"/>
      <c r="AE104" s="105"/>
    </row>
    <row r="105" spans="1:31" s="12" customFormat="1" ht="12.75" hidden="1" customHeight="1" x14ac:dyDescent="0.2">
      <c r="B105" s="157"/>
      <c r="C105" s="161"/>
      <c r="D105" s="152"/>
      <c r="E105" s="152"/>
      <c r="L105" s="190" t="s">
        <v>143</v>
      </c>
      <c r="M105" s="191"/>
      <c r="N105" s="191"/>
      <c r="O105" s="192"/>
      <c r="P105" s="154"/>
      <c r="Q105" s="164"/>
      <c r="R105" s="150"/>
      <c r="S105" s="150"/>
      <c r="T105" s="150"/>
      <c r="U105" s="150"/>
      <c r="V105" s="150"/>
      <c r="W105" s="150"/>
      <c r="X105" s="150"/>
      <c r="Y105" s="150"/>
      <c r="Z105" s="150"/>
      <c r="AA105" s="150"/>
      <c r="AB105" s="150"/>
      <c r="AC105" s="150"/>
      <c r="AD105" s="151"/>
      <c r="AE105" s="71"/>
    </row>
    <row r="106" spans="1:31" s="12" customFormat="1" ht="12.75" hidden="1" customHeight="1" x14ac:dyDescent="0.2">
      <c r="B106" s="157"/>
      <c r="C106" s="161"/>
      <c r="D106" s="152"/>
      <c r="E106" s="152"/>
      <c r="L106" s="193"/>
      <c r="M106" s="194"/>
      <c r="N106" s="195"/>
      <c r="O106" s="88"/>
      <c r="P106" s="154"/>
      <c r="Q106" s="114"/>
      <c r="R106" s="114"/>
      <c r="S106" s="114"/>
      <c r="T106" s="114"/>
      <c r="U106" s="114"/>
      <c r="V106" s="114"/>
      <c r="W106" s="114"/>
      <c r="X106" s="114"/>
      <c r="Y106" s="114"/>
      <c r="Z106" s="114"/>
      <c r="AA106" s="114"/>
      <c r="AB106" s="114"/>
      <c r="AC106" s="114"/>
      <c r="AD106" s="151"/>
      <c r="AE106" s="165"/>
    </row>
    <row r="107" spans="1:31" s="12" customFormat="1" ht="12.75" hidden="1" customHeight="1" x14ac:dyDescent="0.2">
      <c r="B107" s="157"/>
      <c r="C107" s="161"/>
      <c r="D107" s="152"/>
      <c r="E107" s="152"/>
      <c r="L107" s="220" t="s">
        <v>144</v>
      </c>
      <c r="M107" s="221"/>
      <c r="N107" s="222"/>
      <c r="O107" s="88"/>
      <c r="P107" s="154"/>
      <c r="Q107" s="114"/>
      <c r="R107" s="114"/>
      <c r="S107" s="114"/>
      <c r="T107" s="114"/>
      <c r="U107" s="114"/>
      <c r="V107" s="114"/>
      <c r="W107" s="114"/>
      <c r="X107" s="114"/>
      <c r="Y107" s="114"/>
      <c r="Z107" s="114"/>
      <c r="AA107" s="114"/>
      <c r="AB107" s="114"/>
      <c r="AC107" s="114"/>
      <c r="AD107" s="151"/>
      <c r="AE107" s="160"/>
    </row>
    <row r="108" spans="1:31" s="12" customFormat="1" ht="12.75" hidden="1" customHeight="1" x14ac:dyDescent="0.2">
      <c r="B108" s="157"/>
      <c r="C108" s="161"/>
      <c r="D108" s="152"/>
      <c r="E108" s="152"/>
      <c r="L108" s="196" t="s">
        <v>145</v>
      </c>
      <c r="M108" s="197"/>
      <c r="N108" s="198"/>
      <c r="O108" s="162">
        <v>0</v>
      </c>
      <c r="P108" s="154"/>
      <c r="Q108" s="163"/>
      <c r="R108" s="163"/>
      <c r="S108" s="163"/>
      <c r="T108" s="163"/>
      <c r="U108" s="163"/>
      <c r="V108" s="163"/>
      <c r="W108" s="163"/>
      <c r="X108" s="163"/>
      <c r="Y108" s="163"/>
      <c r="Z108" s="163"/>
      <c r="AA108" s="163"/>
      <c r="AB108" s="163"/>
      <c r="AC108" s="163"/>
      <c r="AD108" s="151"/>
      <c r="AE108" s="160"/>
    </row>
    <row r="109" spans="1:31" s="12" customFormat="1" ht="12.75" customHeight="1" x14ac:dyDescent="0.2">
      <c r="B109" s="157"/>
      <c r="C109" s="161"/>
      <c r="D109" s="152"/>
      <c r="E109" s="152"/>
      <c r="L109" s="166"/>
      <c r="M109" s="167"/>
      <c r="N109" s="168"/>
      <c r="O109" s="162"/>
      <c r="P109" s="154"/>
      <c r="Q109" s="163"/>
      <c r="R109" s="163"/>
      <c r="S109" s="163"/>
      <c r="T109" s="163"/>
      <c r="U109" s="163"/>
      <c r="V109" s="163"/>
      <c r="W109" s="163"/>
      <c r="X109" s="163"/>
      <c r="Y109" s="163"/>
      <c r="Z109" s="163"/>
      <c r="AA109" s="163"/>
      <c r="AB109" s="163"/>
      <c r="AC109" s="163"/>
      <c r="AD109" s="151"/>
      <c r="AE109" s="160"/>
    </row>
    <row r="110" spans="1:31" s="12" customFormat="1" ht="12.75" customHeight="1" x14ac:dyDescent="0.2">
      <c r="B110" s="157"/>
      <c r="C110" s="161"/>
      <c r="D110" s="152"/>
      <c r="E110" s="152"/>
      <c r="L110" s="228" t="s">
        <v>144</v>
      </c>
      <c r="M110" s="229"/>
      <c r="N110" s="168"/>
      <c r="O110" s="162"/>
      <c r="P110" s="154"/>
      <c r="Q110" s="163"/>
      <c r="R110" s="163"/>
      <c r="S110" s="163"/>
      <c r="T110" s="163"/>
      <c r="U110" s="163"/>
      <c r="V110" s="163"/>
      <c r="W110" s="163"/>
      <c r="X110" s="163"/>
      <c r="Y110" s="163"/>
      <c r="Z110" s="163"/>
      <c r="AA110" s="163"/>
      <c r="AB110" s="163"/>
      <c r="AC110" s="163"/>
      <c r="AD110" s="151"/>
      <c r="AE110" s="160"/>
    </row>
    <row r="111" spans="1:31" s="12" customFormat="1" ht="12.75" customHeight="1" x14ac:dyDescent="0.2">
      <c r="B111" s="157"/>
      <c r="C111" s="161"/>
      <c r="D111" s="152"/>
      <c r="E111" s="152"/>
      <c r="L111" s="216" t="s">
        <v>145</v>
      </c>
      <c r="M111" s="217"/>
      <c r="N111" s="218"/>
      <c r="O111" s="162">
        <v>0.02</v>
      </c>
      <c r="P111" s="154"/>
      <c r="Q111" s="163"/>
      <c r="R111" s="163"/>
      <c r="S111" s="163"/>
      <c r="T111" s="163"/>
      <c r="U111" s="163"/>
      <c r="V111" s="163"/>
      <c r="W111" s="86">
        <f>AC102*O111</f>
        <v>0</v>
      </c>
      <c r="X111" s="163"/>
      <c r="Y111" s="163"/>
      <c r="Z111" s="163"/>
      <c r="AA111" s="163"/>
      <c r="AB111" s="163"/>
      <c r="AC111" s="163"/>
      <c r="AD111" s="151"/>
      <c r="AE111" s="160"/>
    </row>
    <row r="112" spans="1:31" s="12" customFormat="1" ht="12.75" customHeight="1" x14ac:dyDescent="0.2">
      <c r="B112" s="157"/>
      <c r="C112" s="161"/>
      <c r="D112" s="152"/>
      <c r="E112" s="152"/>
      <c r="L112" s="196" t="s">
        <v>167</v>
      </c>
      <c r="M112" s="197"/>
      <c r="N112" s="198"/>
      <c r="O112" s="162">
        <v>6.2100000000000002E-2</v>
      </c>
      <c r="P112" s="154"/>
      <c r="Q112" s="169" t="s">
        <v>41</v>
      </c>
      <c r="R112" s="169" t="s">
        <v>41</v>
      </c>
      <c r="S112" s="169" t="s">
        <v>41</v>
      </c>
      <c r="T112" s="169" t="s">
        <v>41</v>
      </c>
      <c r="U112" s="169" t="s">
        <v>41</v>
      </c>
      <c r="V112" s="169" t="s">
        <v>41</v>
      </c>
      <c r="W112" s="170">
        <f xml:space="preserve"> IF(Q112="j",W102*$O$112,0)</f>
        <v>0</v>
      </c>
      <c r="X112" s="170">
        <f xml:space="preserve"> IF(R112="j",X102*$O$112,0)</f>
        <v>0</v>
      </c>
      <c r="Y112" s="170">
        <f xml:space="preserve"> IF(S112="j",Y102*$O$112,0)</f>
        <v>0</v>
      </c>
      <c r="Z112" s="170">
        <f xml:space="preserve"> IF(T112="j",Z102*$O$112,0)</f>
        <v>0</v>
      </c>
      <c r="AA112" s="170">
        <f xml:space="preserve"> IF(U112="j",AA102*$O$112,0)</f>
        <v>0</v>
      </c>
      <c r="AB112" s="170">
        <f t="shared" ref="AB112" si="82" xml:space="preserve"> IF(V112="j",AB102*$O$112,0)</f>
        <v>0</v>
      </c>
      <c r="AC112" s="96">
        <f>SUM(W112:AB112)</f>
        <v>0</v>
      </c>
      <c r="AD112" s="151"/>
      <c r="AE112" s="105"/>
    </row>
    <row r="113" spans="2:31" s="12" customFormat="1" ht="12.75" hidden="1" customHeight="1" x14ac:dyDescent="0.2">
      <c r="B113" s="157"/>
      <c r="C113" s="161"/>
      <c r="D113" s="152"/>
      <c r="E113" s="152"/>
      <c r="L113" s="196"/>
      <c r="M113" s="197"/>
      <c r="N113" s="198"/>
      <c r="O113" s="162"/>
      <c r="P113" s="154"/>
      <c r="Q113" s="163"/>
      <c r="R113" s="163"/>
      <c r="S113" s="163"/>
      <c r="T113" s="163"/>
      <c r="U113" s="163"/>
      <c r="V113" s="163"/>
      <c r="W113" s="163"/>
      <c r="X113" s="163"/>
      <c r="Y113" s="163"/>
      <c r="Z113" s="163"/>
      <c r="AA113" s="163"/>
      <c r="AB113" s="163"/>
      <c r="AC113" s="163"/>
      <c r="AD113" s="151"/>
      <c r="AE113" s="85"/>
    </row>
    <row r="114" spans="2:31" s="12" customFormat="1" ht="12.75" hidden="1" customHeight="1" x14ac:dyDescent="0.2">
      <c r="B114" s="157"/>
      <c r="C114" s="161"/>
      <c r="D114" s="152"/>
      <c r="E114" s="152"/>
      <c r="L114" s="199"/>
      <c r="M114" s="200"/>
      <c r="N114" s="201"/>
      <c r="O114" s="162"/>
      <c r="P114" s="154"/>
      <c r="Q114" s="163"/>
      <c r="R114" s="163"/>
      <c r="S114" s="163"/>
      <c r="T114" s="163"/>
      <c r="U114" s="163"/>
      <c r="V114" s="163"/>
      <c r="W114" s="163"/>
      <c r="X114" s="163"/>
      <c r="Y114" s="163"/>
      <c r="Z114" s="163"/>
      <c r="AA114" s="163"/>
      <c r="AB114" s="163"/>
      <c r="AC114" s="163"/>
      <c r="AD114" s="151"/>
      <c r="AE114" s="85"/>
    </row>
    <row r="115" spans="2:31" s="12" customFormat="1" ht="12.75" customHeight="1" x14ac:dyDescent="0.2">
      <c r="B115" s="157"/>
      <c r="C115" s="161"/>
      <c r="D115" s="152"/>
      <c r="E115" s="152"/>
      <c r="L115" s="237" t="s">
        <v>146</v>
      </c>
      <c r="M115" s="238"/>
      <c r="N115" s="238"/>
      <c r="O115" s="239"/>
      <c r="P115" s="154"/>
      <c r="Q115" s="171"/>
      <c r="R115" s="172"/>
      <c r="S115" s="172"/>
      <c r="T115" s="172"/>
      <c r="U115" s="172"/>
      <c r="V115" s="172"/>
      <c r="W115" s="173">
        <f>+W112+W111+W102</f>
        <v>0</v>
      </c>
      <c r="X115" s="173">
        <f t="shared" ref="X115:AC115" si="83">+X112+X111+X102</f>
        <v>0</v>
      </c>
      <c r="Y115" s="173">
        <f t="shared" si="83"/>
        <v>0</v>
      </c>
      <c r="Z115" s="173">
        <f t="shared" si="83"/>
        <v>0</v>
      </c>
      <c r="AA115" s="173">
        <f t="shared" si="83"/>
        <v>0</v>
      </c>
      <c r="AB115" s="173">
        <f t="shared" si="83"/>
        <v>0</v>
      </c>
      <c r="AC115" s="173">
        <f t="shared" si="83"/>
        <v>0</v>
      </c>
      <c r="AD115" s="151"/>
      <c r="AE115" s="71"/>
    </row>
    <row r="116" spans="2:31" s="12" customFormat="1" ht="12.75" hidden="1" customHeight="1" x14ac:dyDescent="0.2">
      <c r="B116" s="157"/>
      <c r="C116" s="161"/>
      <c r="D116" s="152"/>
      <c r="E116" s="152"/>
      <c r="L116" s="205"/>
      <c r="M116" s="206"/>
      <c r="N116" s="207"/>
      <c r="O116" s="93"/>
      <c r="P116" s="154"/>
      <c r="Q116" s="159"/>
      <c r="R116" s="159"/>
      <c r="S116" s="159"/>
      <c r="T116" s="159"/>
      <c r="U116" s="159"/>
      <c r="V116" s="159"/>
      <c r="W116" s="159"/>
      <c r="X116" s="159"/>
      <c r="Y116" s="159"/>
      <c r="Z116" s="159"/>
      <c r="AA116" s="159"/>
      <c r="AB116" s="159"/>
      <c r="AC116" s="159"/>
      <c r="AD116" s="151"/>
      <c r="AE116" s="174"/>
    </row>
    <row r="117" spans="2:31" s="12" customFormat="1" ht="12.75" hidden="1" customHeight="1" x14ac:dyDescent="0.2">
      <c r="B117" s="157"/>
      <c r="C117" s="158"/>
      <c r="D117" s="152"/>
      <c r="E117" s="152"/>
      <c r="L117" s="220" t="s">
        <v>147</v>
      </c>
      <c r="M117" s="221"/>
      <c r="N117" s="222"/>
      <c r="O117" s="162"/>
      <c r="P117" s="154"/>
      <c r="Q117" s="163"/>
      <c r="R117" s="163"/>
      <c r="S117" s="163"/>
      <c r="T117" s="163"/>
      <c r="U117" s="163"/>
      <c r="V117" s="163"/>
      <c r="W117" s="163"/>
      <c r="X117" s="163"/>
      <c r="Y117" s="163"/>
      <c r="Z117" s="163"/>
      <c r="AA117" s="163"/>
      <c r="AB117" s="163"/>
      <c r="AC117" s="163"/>
      <c r="AD117" s="151"/>
      <c r="AE117" s="85"/>
    </row>
    <row r="118" spans="2:31" s="12" customFormat="1" ht="12.75" hidden="1" customHeight="1" x14ac:dyDescent="0.2">
      <c r="B118" s="157"/>
      <c r="C118" s="161"/>
      <c r="D118" s="152"/>
      <c r="E118" s="152"/>
      <c r="L118" s="240" t="s">
        <v>148</v>
      </c>
      <c r="M118" s="241"/>
      <c r="N118" s="242"/>
      <c r="O118" s="123"/>
      <c r="P118" s="154"/>
      <c r="Q118" s="99"/>
      <c r="R118" s="99"/>
      <c r="S118" s="99"/>
      <c r="T118" s="99"/>
      <c r="U118" s="99"/>
      <c r="V118" s="99"/>
      <c r="W118" s="99"/>
      <c r="X118" s="99"/>
      <c r="Y118" s="99"/>
      <c r="Z118" s="99"/>
      <c r="AA118" s="99"/>
      <c r="AB118" s="99"/>
      <c r="AC118" s="99"/>
      <c r="AD118" s="151"/>
      <c r="AE118" s="160"/>
    </row>
    <row r="119" spans="2:31" s="12" customFormat="1" ht="12.75" hidden="1" customHeight="1" x14ac:dyDescent="0.2">
      <c r="B119" s="157"/>
      <c r="C119" s="161"/>
      <c r="D119" s="152"/>
      <c r="E119" s="152"/>
      <c r="L119" s="196" t="s">
        <v>149</v>
      </c>
      <c r="M119" s="197"/>
      <c r="N119" s="198"/>
      <c r="O119" s="162"/>
      <c r="P119" s="154"/>
      <c r="Q119" s="163"/>
      <c r="R119" s="163"/>
      <c r="S119" s="163"/>
      <c r="T119" s="163"/>
      <c r="U119" s="163"/>
      <c r="V119" s="163"/>
      <c r="W119" s="163"/>
      <c r="X119" s="163"/>
      <c r="Y119" s="163"/>
      <c r="Z119" s="163"/>
      <c r="AA119" s="163"/>
      <c r="AB119" s="163"/>
      <c r="AC119" s="163"/>
      <c r="AD119" s="151"/>
      <c r="AE119" s="160"/>
    </row>
    <row r="120" spans="2:31" s="12" customFormat="1" ht="12.75" hidden="1" customHeight="1" x14ac:dyDescent="0.2">
      <c r="B120" s="157"/>
      <c r="C120" s="161"/>
      <c r="D120" s="152"/>
      <c r="E120" s="152"/>
      <c r="L120" s="240" t="s">
        <v>150</v>
      </c>
      <c r="M120" s="241"/>
      <c r="N120" s="242"/>
      <c r="O120" s="162"/>
      <c r="P120" s="154"/>
      <c r="Q120" s="163"/>
      <c r="R120" s="163"/>
      <c r="S120" s="163"/>
      <c r="T120" s="163"/>
      <c r="U120" s="163"/>
      <c r="V120" s="163"/>
      <c r="W120" s="163"/>
      <c r="X120" s="163"/>
      <c r="Y120" s="163"/>
      <c r="Z120" s="163"/>
      <c r="AA120" s="163"/>
      <c r="AB120" s="163"/>
      <c r="AC120" s="163"/>
      <c r="AD120" s="151"/>
      <c r="AE120" s="160"/>
    </row>
    <row r="121" spans="2:31" s="12" customFormat="1" ht="25.5" hidden="1" customHeight="1" x14ac:dyDescent="0.2">
      <c r="B121" s="157"/>
      <c r="C121" s="161"/>
      <c r="D121" s="152"/>
      <c r="E121" s="152"/>
      <c r="L121" s="196" t="s">
        <v>151</v>
      </c>
      <c r="M121" s="197"/>
      <c r="N121" s="198"/>
      <c r="O121" s="162"/>
      <c r="P121" s="154"/>
      <c r="Q121" s="163"/>
      <c r="R121" s="163"/>
      <c r="S121" s="163"/>
      <c r="T121" s="163"/>
      <c r="U121" s="163"/>
      <c r="V121" s="163"/>
      <c r="W121" s="163"/>
      <c r="X121" s="163"/>
      <c r="Y121" s="163"/>
      <c r="Z121" s="163"/>
      <c r="AA121" s="163"/>
      <c r="AB121" s="163"/>
      <c r="AC121" s="163"/>
      <c r="AD121" s="151"/>
      <c r="AE121" s="160"/>
    </row>
    <row r="122" spans="2:31" s="12" customFormat="1" ht="12.75" hidden="1" customHeight="1" x14ac:dyDescent="0.2">
      <c r="B122" s="157"/>
      <c r="C122" s="161"/>
      <c r="D122" s="152"/>
      <c r="E122" s="152"/>
      <c r="L122" s="243" t="s">
        <v>152</v>
      </c>
      <c r="M122" s="244"/>
      <c r="N122" s="245"/>
      <c r="O122" s="162"/>
      <c r="P122" s="154"/>
      <c r="Q122" s="163"/>
      <c r="R122" s="163"/>
      <c r="S122" s="163"/>
      <c r="T122" s="163"/>
      <c r="U122" s="163"/>
      <c r="V122" s="163"/>
      <c r="W122" s="163"/>
      <c r="X122" s="163"/>
      <c r="Y122" s="163"/>
      <c r="Z122" s="163"/>
      <c r="AA122" s="163"/>
      <c r="AB122" s="163"/>
      <c r="AC122" s="163"/>
      <c r="AD122" s="151"/>
      <c r="AE122" s="160"/>
    </row>
    <row r="123" spans="2:31" s="12" customFormat="1" ht="12.75" hidden="1" customHeight="1" x14ac:dyDescent="0.2">
      <c r="B123" s="157"/>
      <c r="C123" s="161"/>
      <c r="D123" s="152"/>
      <c r="E123" s="152"/>
      <c r="L123" s="246"/>
      <c r="M123" s="247"/>
      <c r="N123" s="248"/>
      <c r="O123" s="162"/>
      <c r="P123" s="154"/>
      <c r="Q123" s="175"/>
      <c r="R123" s="175"/>
      <c r="S123" s="175"/>
      <c r="T123" s="175"/>
      <c r="U123" s="175"/>
      <c r="V123" s="175"/>
      <c r="W123" s="175"/>
      <c r="X123" s="175"/>
      <c r="Y123" s="175"/>
      <c r="Z123" s="175"/>
      <c r="AA123" s="175"/>
      <c r="AB123" s="175"/>
      <c r="AC123" s="175"/>
      <c r="AD123" s="151"/>
      <c r="AE123" s="176"/>
    </row>
    <row r="124" spans="2:31" s="12" customFormat="1" ht="12.75" hidden="1" customHeight="1" x14ac:dyDescent="0.2">
      <c r="B124" s="157"/>
      <c r="C124" s="161"/>
      <c r="D124" s="152"/>
      <c r="E124" s="152"/>
      <c r="L124" s="237" t="s">
        <v>153</v>
      </c>
      <c r="M124" s="238"/>
      <c r="N124" s="238"/>
      <c r="O124" s="239"/>
      <c r="P124" s="154"/>
      <c r="Q124" s="171"/>
      <c r="R124" s="172"/>
      <c r="S124" s="172"/>
      <c r="T124" s="172"/>
      <c r="U124" s="172"/>
      <c r="V124" s="172"/>
      <c r="W124" s="172"/>
      <c r="X124" s="172"/>
      <c r="Y124" s="172"/>
      <c r="Z124" s="172"/>
      <c r="AA124" s="172"/>
      <c r="AB124" s="172"/>
      <c r="AC124" s="172"/>
      <c r="AD124" s="151"/>
      <c r="AE124" s="71"/>
    </row>
    <row r="125" spans="2:31" s="12" customFormat="1" ht="12.75" hidden="1" customHeight="1" x14ac:dyDescent="0.2">
      <c r="B125" s="157"/>
      <c r="C125" s="161"/>
      <c r="D125" s="152"/>
      <c r="E125" s="152"/>
      <c r="L125" s="193"/>
      <c r="M125" s="194"/>
      <c r="N125" s="195"/>
      <c r="O125" s="88"/>
      <c r="P125" s="154"/>
      <c r="Q125" s="114"/>
      <c r="R125" s="114"/>
      <c r="S125" s="114"/>
      <c r="T125" s="114"/>
      <c r="U125" s="114"/>
      <c r="V125" s="114"/>
      <c r="W125" s="114"/>
      <c r="X125" s="114"/>
      <c r="Y125" s="114"/>
      <c r="Z125" s="114"/>
      <c r="AA125" s="114"/>
      <c r="AB125" s="114"/>
      <c r="AC125" s="114"/>
      <c r="AD125" s="151"/>
      <c r="AE125" s="165"/>
    </row>
    <row r="126" spans="2:31" s="12" customFormat="1" ht="12.75" hidden="1" customHeight="1" x14ac:dyDescent="0.2">
      <c r="B126" s="157"/>
      <c r="C126" s="161"/>
      <c r="D126" s="152"/>
      <c r="E126" s="152"/>
      <c r="L126" s="199" t="s">
        <v>154</v>
      </c>
      <c r="M126" s="200"/>
      <c r="N126" s="201"/>
      <c r="O126" s="162">
        <v>0</v>
      </c>
      <c r="P126" s="154"/>
      <c r="Q126" s="163"/>
      <c r="R126" s="163"/>
      <c r="S126" s="163"/>
      <c r="T126" s="163"/>
      <c r="U126" s="163"/>
      <c r="V126" s="163"/>
      <c r="W126" s="163"/>
      <c r="X126" s="163"/>
      <c r="Y126" s="163"/>
      <c r="Z126" s="163"/>
      <c r="AA126" s="163"/>
      <c r="AB126" s="163"/>
      <c r="AC126" s="163"/>
      <c r="AD126" s="151"/>
      <c r="AE126" s="105" t="s">
        <v>41</v>
      </c>
    </row>
    <row r="127" spans="2:31" s="12" customFormat="1" hidden="1" x14ac:dyDescent="0.2">
      <c r="B127" s="157"/>
      <c r="C127" s="161"/>
      <c r="D127" s="152"/>
      <c r="E127" s="152"/>
      <c r="L127" s="190" t="s">
        <v>155</v>
      </c>
      <c r="M127" s="191"/>
      <c r="N127" s="191"/>
      <c r="O127" s="192"/>
      <c r="P127" s="154"/>
      <c r="Q127" s="164"/>
      <c r="R127" s="150"/>
      <c r="S127" s="150"/>
      <c r="T127" s="150"/>
      <c r="U127" s="150"/>
      <c r="V127" s="150"/>
      <c r="W127" s="150"/>
      <c r="X127" s="150"/>
      <c r="Y127" s="150"/>
      <c r="Z127" s="150"/>
      <c r="AA127" s="150"/>
      <c r="AB127" s="150"/>
      <c r="AC127" s="150"/>
      <c r="AD127" s="151"/>
      <c r="AE127" s="71"/>
    </row>
    <row r="128" spans="2:31" s="12" customFormat="1" ht="12.75" customHeight="1" x14ac:dyDescent="0.2">
      <c r="B128" s="157"/>
      <c r="C128" s="161"/>
      <c r="D128" s="152"/>
      <c r="E128" s="152"/>
      <c r="L128" s="193"/>
      <c r="M128" s="194"/>
      <c r="N128" s="195"/>
      <c r="O128" s="88"/>
      <c r="P128" s="154"/>
      <c r="Q128" s="114"/>
      <c r="R128" s="114"/>
      <c r="S128" s="114"/>
      <c r="T128" s="114"/>
      <c r="U128" s="114"/>
      <c r="V128" s="114"/>
      <c r="W128" s="114"/>
      <c r="X128" s="114"/>
      <c r="Y128" s="114"/>
      <c r="Z128" s="114"/>
      <c r="AA128" s="114"/>
      <c r="AB128" s="114"/>
      <c r="AC128" s="114"/>
      <c r="AD128" s="151"/>
      <c r="AE128" s="165"/>
    </row>
    <row r="129" spans="2:31" s="12" customFormat="1" ht="12.75" customHeight="1" x14ac:dyDescent="0.2">
      <c r="B129" s="157"/>
      <c r="C129" s="161"/>
      <c r="D129" s="152"/>
      <c r="E129" s="152"/>
      <c r="L129" s="196" t="s">
        <v>156</v>
      </c>
      <c r="M129" s="197"/>
      <c r="N129" s="198"/>
      <c r="O129" s="162">
        <v>0.03</v>
      </c>
      <c r="P129" s="154"/>
      <c r="Q129" s="169"/>
      <c r="R129" s="169" t="s">
        <v>41</v>
      </c>
      <c r="S129" s="169" t="s">
        <v>41</v>
      </c>
      <c r="T129" s="169" t="s">
        <v>41</v>
      </c>
      <c r="U129" s="169" t="s">
        <v>41</v>
      </c>
      <c r="V129" s="169" t="s">
        <v>41</v>
      </c>
      <c r="W129" s="177"/>
      <c r="X129" s="177">
        <f>(1+$O$129)^1-1</f>
        <v>3.0000000000000027E-2</v>
      </c>
      <c r="Y129" s="177">
        <f>(1+$O$129)^2-1</f>
        <v>6.0899999999999954E-2</v>
      </c>
      <c r="Z129" s="177">
        <f>(1+$O$129)^3-1</f>
        <v>9.2727000000000004E-2</v>
      </c>
      <c r="AA129" s="177">
        <f>(1+$O$129)^4-1</f>
        <v>0.12550880999999992</v>
      </c>
      <c r="AB129" s="177">
        <f>(1+$O$129)^5-1</f>
        <v>0.15927407429999985</v>
      </c>
      <c r="AC129" s="177"/>
      <c r="AD129" s="151"/>
      <c r="AE129" s="160"/>
    </row>
    <row r="130" spans="2:31" s="12" customFormat="1" ht="12.75" customHeight="1" x14ac:dyDescent="0.2">
      <c r="B130" s="157"/>
      <c r="C130" s="161"/>
      <c r="D130" s="152"/>
      <c r="E130" s="152"/>
      <c r="L130" s="199" t="s">
        <v>157</v>
      </c>
      <c r="M130" s="200"/>
      <c r="N130" s="201"/>
      <c r="O130" s="88"/>
      <c r="P130" s="154"/>
      <c r="Q130" s="114"/>
      <c r="R130" s="114"/>
      <c r="S130" s="114"/>
      <c r="T130" s="114"/>
      <c r="U130" s="114"/>
      <c r="V130" s="114"/>
      <c r="W130" s="170">
        <f>+W129*W115</f>
        <v>0</v>
      </c>
      <c r="X130" s="170">
        <f t="shared" ref="X130:AB130" si="84">+X129*X115</f>
        <v>0</v>
      </c>
      <c r="Y130" s="170">
        <f t="shared" si="84"/>
        <v>0</v>
      </c>
      <c r="Z130" s="170">
        <f t="shared" si="84"/>
        <v>0</v>
      </c>
      <c r="AA130" s="170">
        <f t="shared" si="84"/>
        <v>0</v>
      </c>
      <c r="AB130" s="170">
        <f t="shared" si="84"/>
        <v>0</v>
      </c>
      <c r="AC130" s="99">
        <f>SUM(W130:AB130)</f>
        <v>0</v>
      </c>
      <c r="AD130" s="151"/>
      <c r="AE130" s="178"/>
    </row>
    <row r="131" spans="2:31" s="12" customFormat="1" ht="12.75" customHeight="1" x14ac:dyDescent="0.2">
      <c r="B131" s="157"/>
      <c r="C131" s="161"/>
      <c r="D131" s="152"/>
      <c r="E131" s="152"/>
      <c r="L131" s="190" t="s">
        <v>158</v>
      </c>
      <c r="M131" s="191"/>
      <c r="N131" s="191"/>
      <c r="O131" s="192"/>
      <c r="P131" s="154"/>
      <c r="Q131" s="164"/>
      <c r="R131" s="150"/>
      <c r="S131" s="150"/>
      <c r="T131" s="150"/>
      <c r="U131" s="150"/>
      <c r="V131" s="150"/>
      <c r="W131" s="156">
        <f>+W130+W115</f>
        <v>0</v>
      </c>
      <c r="X131" s="156">
        <f t="shared" ref="X131:AC131" si="85">+X130+X115</f>
        <v>0</v>
      </c>
      <c r="Y131" s="156">
        <f t="shared" si="85"/>
        <v>0</v>
      </c>
      <c r="Z131" s="156">
        <f t="shared" si="85"/>
        <v>0</v>
      </c>
      <c r="AA131" s="156">
        <f t="shared" si="85"/>
        <v>0</v>
      </c>
      <c r="AB131" s="156">
        <f t="shared" si="85"/>
        <v>0</v>
      </c>
      <c r="AC131" s="156">
        <f t="shared" si="85"/>
        <v>0</v>
      </c>
      <c r="AD131" s="151"/>
      <c r="AE131" s="71"/>
    </row>
    <row r="132" spans="2:31" s="12" customFormat="1" ht="12.75" customHeight="1" x14ac:dyDescent="0.2">
      <c r="B132" s="157"/>
      <c r="C132" s="161"/>
      <c r="D132" s="152"/>
      <c r="E132" s="152"/>
      <c r="L132" s="193"/>
      <c r="M132" s="194"/>
      <c r="N132" s="195"/>
      <c r="O132" s="88"/>
      <c r="P132" s="154"/>
      <c r="Q132" s="114"/>
      <c r="R132" s="114"/>
      <c r="S132" s="114"/>
      <c r="T132" s="114"/>
      <c r="U132" s="114"/>
      <c r="V132" s="114"/>
      <c r="W132" s="114"/>
      <c r="X132" s="114"/>
      <c r="Y132" s="114"/>
      <c r="Z132" s="114"/>
      <c r="AA132" s="114"/>
      <c r="AB132" s="114"/>
      <c r="AC132" s="114"/>
      <c r="AD132" s="151"/>
      <c r="AE132" s="165"/>
    </row>
    <row r="133" spans="2:31" s="12" customFormat="1" ht="12.75" customHeight="1" x14ac:dyDescent="0.2">
      <c r="B133" s="157"/>
      <c r="C133" s="161"/>
      <c r="D133" s="152"/>
      <c r="E133" s="152"/>
      <c r="L133" s="196" t="s">
        <v>159</v>
      </c>
      <c r="M133" s="197"/>
      <c r="N133" s="198"/>
      <c r="O133" s="162">
        <v>0.21</v>
      </c>
      <c r="P133" s="154"/>
      <c r="Q133" s="163"/>
      <c r="R133" s="163"/>
      <c r="S133" s="163"/>
      <c r="T133" s="163"/>
      <c r="U133" s="163"/>
      <c r="V133" s="163"/>
      <c r="W133" s="99">
        <f>+$O$133*W131</f>
        <v>0</v>
      </c>
      <c r="X133" s="99">
        <f t="shared" ref="X133:AB133" si="86">+$O$133*X131</f>
        <v>0</v>
      </c>
      <c r="Y133" s="99">
        <f t="shared" si="86"/>
        <v>0</v>
      </c>
      <c r="Z133" s="99">
        <f t="shared" si="86"/>
        <v>0</v>
      </c>
      <c r="AA133" s="99">
        <f t="shared" si="86"/>
        <v>0</v>
      </c>
      <c r="AB133" s="99">
        <f t="shared" si="86"/>
        <v>0</v>
      </c>
      <c r="AC133" s="99">
        <f>SUM(W133:AB133)</f>
        <v>0</v>
      </c>
      <c r="AD133" s="151"/>
      <c r="AE133" s="160"/>
    </row>
    <row r="134" spans="2:31" s="12" customFormat="1" hidden="1" x14ac:dyDescent="0.2">
      <c r="B134" s="157"/>
      <c r="C134" s="161"/>
      <c r="D134" s="152"/>
      <c r="E134" s="152"/>
      <c r="L134" s="196" t="s">
        <v>160</v>
      </c>
      <c r="M134" s="197"/>
      <c r="N134" s="198"/>
      <c r="O134" s="162">
        <v>0</v>
      </c>
      <c r="P134" s="154"/>
      <c r="Q134" s="163"/>
      <c r="R134" s="163"/>
      <c r="S134" s="163"/>
      <c r="T134" s="163"/>
      <c r="U134" s="163"/>
      <c r="V134" s="163"/>
      <c r="W134" s="163"/>
      <c r="X134" s="163"/>
      <c r="Y134" s="163"/>
      <c r="Z134" s="163"/>
      <c r="AA134" s="163"/>
      <c r="AB134" s="163"/>
      <c r="AC134" s="163"/>
      <c r="AD134" s="151"/>
      <c r="AE134" s="160"/>
    </row>
    <row r="135" spans="2:31" s="12" customFormat="1" ht="12.75" customHeight="1" x14ac:dyDescent="0.2">
      <c r="B135" s="157"/>
      <c r="C135" s="161"/>
      <c r="D135" s="152"/>
      <c r="E135" s="152"/>
      <c r="L135" s="223"/>
      <c r="M135" s="224"/>
      <c r="N135" s="225"/>
      <c r="O135" s="179"/>
      <c r="P135" s="154"/>
      <c r="Q135" s="114"/>
      <c r="R135" s="114"/>
      <c r="S135" s="114"/>
      <c r="T135" s="114"/>
      <c r="U135" s="114"/>
      <c r="V135" s="114"/>
      <c r="W135" s="114"/>
      <c r="X135" s="114"/>
      <c r="Y135" s="114"/>
      <c r="Z135" s="114"/>
      <c r="AA135" s="114"/>
      <c r="AB135" s="114"/>
      <c r="AC135" s="114"/>
      <c r="AD135" s="151"/>
      <c r="AE135" s="178"/>
    </row>
    <row r="136" spans="2:31" s="183" customFormat="1" x14ac:dyDescent="0.2">
      <c r="B136" s="180"/>
      <c r="C136" s="181"/>
      <c r="D136" s="182"/>
      <c r="E136" s="182"/>
      <c r="L136" s="234" t="s">
        <v>168</v>
      </c>
      <c r="M136" s="235"/>
      <c r="N136" s="235"/>
      <c r="O136" s="236"/>
      <c r="P136" s="184"/>
      <c r="Q136" s="185"/>
      <c r="R136" s="186"/>
      <c r="S136" s="186"/>
      <c r="T136" s="186"/>
      <c r="U136" s="186"/>
      <c r="V136" s="186"/>
      <c r="W136" s="187">
        <f>+W133+W131</f>
        <v>0</v>
      </c>
      <c r="X136" s="187">
        <f t="shared" ref="X136:AC136" si="87">+X133+X131</f>
        <v>0</v>
      </c>
      <c r="Y136" s="187">
        <f t="shared" si="87"/>
        <v>0</v>
      </c>
      <c r="Z136" s="187">
        <f t="shared" si="87"/>
        <v>0</v>
      </c>
      <c r="AA136" s="187">
        <f t="shared" si="87"/>
        <v>0</v>
      </c>
      <c r="AB136" s="187">
        <f t="shared" si="87"/>
        <v>0</v>
      </c>
      <c r="AC136" s="187">
        <f t="shared" si="87"/>
        <v>0</v>
      </c>
      <c r="AD136" s="185"/>
      <c r="AE136" s="42"/>
    </row>
    <row r="137" spans="2:31" s="1" customFormat="1" ht="54.75" customHeight="1" x14ac:dyDescent="0.2">
      <c r="B137" s="4"/>
      <c r="C137" s="11"/>
      <c r="D137" s="5"/>
      <c r="E137" s="5"/>
      <c r="I137" s="3"/>
      <c r="P137" s="9"/>
      <c r="Q137"/>
      <c r="R137"/>
      <c r="S137"/>
      <c r="T137"/>
      <c r="U137"/>
      <c r="V137" s="10"/>
      <c r="W137" s="2"/>
      <c r="X137" s="2"/>
      <c r="Y137" s="2"/>
      <c r="Z137" s="2"/>
      <c r="AA137" s="2"/>
      <c r="AB137" s="2"/>
      <c r="AC137" s="2"/>
      <c r="AD137"/>
      <c r="AE137"/>
    </row>
    <row r="138" spans="2:31" s="1" customFormat="1" ht="12.75" customHeight="1" x14ac:dyDescent="0.2">
      <c r="B138"/>
      <c r="C138"/>
      <c r="D138"/>
      <c r="E138"/>
      <c r="F138"/>
      <c r="G138"/>
      <c r="H138"/>
      <c r="I138"/>
      <c r="J138"/>
      <c r="K138"/>
      <c r="L138"/>
      <c r="M138"/>
      <c r="N138"/>
      <c r="O138"/>
      <c r="P138" s="10"/>
      <c r="Q138"/>
      <c r="R138"/>
      <c r="S138"/>
      <c r="T138"/>
      <c r="U138"/>
      <c r="V138" s="10"/>
      <c r="W138" s="2"/>
      <c r="X138" s="2"/>
      <c r="Y138" s="2"/>
      <c r="Z138" s="2"/>
      <c r="AA138" s="2"/>
      <c r="AB138" s="2"/>
      <c r="AC138" s="2"/>
      <c r="AD138"/>
      <c r="AE138"/>
    </row>
    <row r="139" spans="2:31" s="1" customFormat="1" x14ac:dyDescent="0.2">
      <c r="B139"/>
      <c r="C139"/>
      <c r="D139"/>
      <c r="E139"/>
      <c r="F139"/>
      <c r="G139"/>
      <c r="H139"/>
      <c r="I139"/>
      <c r="J139"/>
      <c r="K139"/>
      <c r="L139"/>
      <c r="M139"/>
      <c r="N139"/>
      <c r="O139"/>
      <c r="P139" s="10"/>
      <c r="Q139"/>
      <c r="R139"/>
      <c r="S139"/>
      <c r="T139"/>
      <c r="U139"/>
      <c r="V139" s="10"/>
      <c r="W139" s="2"/>
      <c r="X139" s="2"/>
      <c r="Y139" s="2"/>
      <c r="Z139" s="2"/>
      <c r="AA139" s="2"/>
      <c r="AB139" s="2"/>
      <c r="AC139" s="2"/>
      <c r="AD139"/>
      <c r="AE139"/>
    </row>
  </sheetData>
  <sheetProtection algorithmName="SHA-512" hashValue="wzktXOgdy7Lcu0BNO5ou17eoTFnOEtgGSosgGbWyoPDqjcyd1WFA9klbx0/EFd6/IaQMyZLktpjbeMRVmRgkuQ==" saltValue="N3CvXr2kpY9RGtLp+lzmGw==" spinCount="100000" sheet="1" objects="1" scenarios="1"/>
  <mergeCells count="56">
    <mergeCell ref="AJ1:AK2"/>
    <mergeCell ref="D3:Q3"/>
    <mergeCell ref="S3:T3"/>
    <mergeCell ref="U3:V3"/>
    <mergeCell ref="D4:Q4"/>
    <mergeCell ref="S4:T4"/>
    <mergeCell ref="U4:V4"/>
    <mergeCell ref="AD1:AI8"/>
    <mergeCell ref="D5:Q5"/>
    <mergeCell ref="S5:T5"/>
    <mergeCell ref="U5:V5"/>
    <mergeCell ref="D6:Q6"/>
    <mergeCell ref="S6:T6"/>
    <mergeCell ref="D7:Q7"/>
    <mergeCell ref="L136:O136"/>
    <mergeCell ref="L126:N126"/>
    <mergeCell ref="L115:O115"/>
    <mergeCell ref="L116:N116"/>
    <mergeCell ref="L117:N117"/>
    <mergeCell ref="L118:N118"/>
    <mergeCell ref="L119:N119"/>
    <mergeCell ref="L120:N120"/>
    <mergeCell ref="L121:N121"/>
    <mergeCell ref="L122:N122"/>
    <mergeCell ref="L123:N123"/>
    <mergeCell ref="L124:O124"/>
    <mergeCell ref="L133:N133"/>
    <mergeCell ref="L134:N134"/>
    <mergeCell ref="L132:N132"/>
    <mergeCell ref="L131:O131"/>
    <mergeCell ref="L111:N111"/>
    <mergeCell ref="L130:N130"/>
    <mergeCell ref="B1:V1"/>
    <mergeCell ref="L107:N107"/>
    <mergeCell ref="L135:N135"/>
    <mergeCell ref="L108:N108"/>
    <mergeCell ref="S7:T7"/>
    <mergeCell ref="L110:M110"/>
    <mergeCell ref="L112:N112"/>
    <mergeCell ref="U6:V7"/>
    <mergeCell ref="AF9:AI9"/>
    <mergeCell ref="L127:O127"/>
    <mergeCell ref="L128:N128"/>
    <mergeCell ref="L129:N129"/>
    <mergeCell ref="L114:N114"/>
    <mergeCell ref="Q9:V9"/>
    <mergeCell ref="S101:V101"/>
    <mergeCell ref="L102:O102"/>
    <mergeCell ref="L103:N103"/>
    <mergeCell ref="L104:N104"/>
    <mergeCell ref="L105:O105"/>
    <mergeCell ref="L106:N106"/>
    <mergeCell ref="L113:N113"/>
    <mergeCell ref="AE44:AE45"/>
    <mergeCell ref="AE47:AE49"/>
    <mergeCell ref="L125:N125"/>
  </mergeCells>
  <conditionalFormatting sqref="V63:AC63 V75:AC75 V85:AC85 V91:AC91 V12:AC12 V25:AC25 V18:AC18 V88:AC88">
    <cfRule type="expression" dxfId="3" priority="268" stopIfTrue="1">
      <formula>V12&lt;&gt;""</formula>
    </cfRule>
  </conditionalFormatting>
  <conditionalFormatting sqref="V94">
    <cfRule type="expression" dxfId="2" priority="88" stopIfTrue="1">
      <formula>V94&lt;&gt;""</formula>
    </cfRule>
  </conditionalFormatting>
  <conditionalFormatting sqref="V55:V56">
    <cfRule type="expression" dxfId="1" priority="87" stopIfTrue="1">
      <formula>V55&lt;&gt;""</formula>
    </cfRule>
  </conditionalFormatting>
  <conditionalFormatting sqref="V77">
    <cfRule type="expression" dxfId="0" priority="21" stopIfTrue="1">
      <formula>V77&lt;&gt;""</formula>
    </cfRule>
  </conditionalFormatting>
  <dataValidations count="19">
    <dataValidation type="list" allowBlank="1" showDropDown="1" showInputMessage="1" showErrorMessage="1" error="Alleen m1 (strekkende meter), m2 (vierkante meter), m3 (kubieke meter), post, stpst (stelpost), st (stuks) of wk (week) is mogelijk !!!" sqref="E85:P85 E38:P38 E16:P18 F73:O76 E28:P28 E36:P36 P81 F91:O91 F30:O30 F24:O25 F63:O63 F50:O50 E23:E25 P23:P25 E30:E33 P30:P33 E42:E52 P42:P52 F42:O42 F46:O46 E54:E63 P54:P63 F54:O54 F57:O57 F59:O60 E66:E78 P66:P78 F66:O66 F69:O69 F71:O71 E81 E88:E91 P88:P91 F88:O88 E94:E97 P94:P97" xr:uid="{56C173E5-2EE5-42DA-98C7-900FCB1E8D2A}">
      <formula1>"st, m1, m2,m3,post,stpst,wk,vr,are,ha,"</formula1>
    </dataValidation>
    <dataValidation type="list" allowBlank="1" showInputMessage="1" showErrorMessage="1" sqref="C94 C23" xr:uid="{73F9E66A-21EF-40A8-BF55-6EE22C05A8B8}">
      <formula1>"0,1,2"</formula1>
    </dataValidation>
    <dataValidation type="list" allowBlank="1" showInputMessage="1" showErrorMessage="1" sqref="C24" xr:uid="{6DE0364A-D018-4EA2-B36A-A88148CB5A99}">
      <formula1>"0,1"</formula1>
    </dataValidation>
    <dataValidation type="whole" errorStyle="warning" allowBlank="1" showInputMessage="1" showErrorMessage="1" errorTitle="Let op:" error="2x per jaar is sober en doelmatig. Wanneer u afwijkt van deze frequentie zult u dit moeten motiveren in de aanvraag." prompt="Maximaal 2x per jaar is sober en doelmatig" sqref="C95" xr:uid="{25705103-694D-472C-80CE-B66E5072AC35}">
      <formula1>0</formula1>
      <formula2>2</formula2>
    </dataValidation>
    <dataValidation type="whole" allowBlank="1" showInputMessage="1" showErrorMessage="1" sqref="C33 C62 C47:C49 C70 C72:C74 C77:C78 C51 C58" xr:uid="{5142A0E6-1AA7-41A8-AC67-771498595026}">
      <formula1>0</formula1>
      <formula2>1</formula2>
    </dataValidation>
    <dataValidation type="whole" errorStyle="warning" allowBlank="1" showInputMessage="1" showErrorMessage="1" errorTitle="Let op:" error="1x per jaar is sober en doelmatig. Wanneer u afwijkt van deze frequentie zult u dit moeten motiveren in de aanvraag." prompt="Maximaal 1x per jaar is sober en doelmatig" sqref="C81 C96:C97 C32" xr:uid="{B732E37E-601F-4F0D-8A74-8BB3F5DC0F53}">
      <formula1>0</formula1>
      <formula2>1</formula2>
    </dataValidation>
    <dataValidation type="whole" errorStyle="warning" allowBlank="1" showInputMessage="1" showErrorMessage="1" errorTitle="Let op:" error="Maximaal 1x per 3 jaar is sober en doelmatig. Wanneer u afwijkt van deze frequentie zult u dit moeten motiveren in de aanvraag." prompt="Maximaal 1x per drie jaar is sober en doelmatig" sqref="C31" xr:uid="{59A0FA1D-1074-4A03-9B99-E546E602EC9C}">
      <formula1>0</formula1>
      <formula2>1</formula2>
    </dataValidation>
    <dataValidation type="whole" errorStyle="warning" allowBlank="1" showInputMessage="1" showErrorMessage="1" errorTitle="Let op:" error="1x per drie jaar is sober en doelmatig. Wanneer u afwijkt van deze frequentie zult u dit moeten motiveren in de aanvraag." prompt="Maximaal 1x per drie jaar is sober en doelmatig" sqref="C67 C43 C55" xr:uid="{1366BC57-C39C-4FFE-8227-F0823702176B}">
      <formula1>0</formula1>
      <formula2>1</formula2>
    </dataValidation>
    <dataValidation type="whole" errorStyle="warning" allowBlank="1" showInputMessage="1" showErrorMessage="1" errorTitle="Let op:" error="1x per vier jaar is sober en doelmatig. Wanneer u afwijkt van deze frequentie zult u dit moeten motiveren in de aanvraag." prompt="Maximaal 1x per vier jaar is sober en doelmatig" sqref="C44 C68" xr:uid="{3842F4AE-5EDF-4EC0-B206-072BE1AEEE5E}">
      <formula1>0</formula1>
      <formula2>1</formula2>
    </dataValidation>
    <dataValidation type="whole" errorStyle="warning" allowBlank="1" showInputMessage="1" showErrorMessage="1" errorTitle="Let op:" error="1x per zes jaar is sober en doelmatig. Wanneer u afwijkt van deze frequentie zult u dit moeten motiveren in de aanvraag." prompt="Maximaal 1x per zes jaar is sober en doelmatig" sqref="C45 C61 C56" xr:uid="{C0FBACF8-8806-455F-841C-11E35D8376AA}">
      <formula1>0</formula1>
      <formula2>1</formula2>
    </dataValidation>
    <dataValidation type="whole" errorStyle="warning" allowBlank="1" showInputMessage="1" showErrorMessage="1" errorTitle="Let op:" error="1x per vijftien jaar is sober en doelmatig. Wanneer u afwijkt van deze frequentie zult u dit moeten motiveren in de aanvraag." prompt="Maximaal 1x per vijftien jaar is sober en doelmatig" sqref="C88" xr:uid="{C5A44A83-29EE-4BB2-883D-46ACD145258B}">
      <formula1>0</formula1>
      <formula2>1</formula2>
    </dataValidation>
    <dataValidation type="whole" errorStyle="warning" allowBlank="1" showInputMessage="1" showErrorMessage="1" errorTitle="Let op:" error="3x per jaar is sober en doelmatig. Wanneer u afwijkt van deze frequentie zult u dit moeten motiveren in de aanvraag." prompt="Maximaal 3x per jaar is sober en doelmatig" sqref="C89:C90" xr:uid="{FBCC368C-8FB4-4012-A39E-01BA7BDABA72}">
      <formula1>0</formula1>
      <formula2>3</formula2>
    </dataValidation>
    <dataValidation type="whole" errorStyle="warning" allowBlank="1" showInputMessage="1" showErrorMessage="1" errorTitle="Let op:" error="Snoeien hoogstamboom: 1x per jaar is sober en doelmatig. Wanneer u afwijkt van deze frequentie zult u dit moeten motiveren in de aanvraag." prompt="Snoeien hoogstamboom: 1x per jaar is sober en doelmatig" sqref="C17" xr:uid="{EF5D37CB-505F-47D0-A65B-1E30EDAB243C}">
      <formula1>0</formula1>
      <formula2>1</formula2>
    </dataValidation>
    <dataValidation type="whole" errorStyle="warning" allowBlank="1" showInputMessage="1" showErrorMessage="1" errorTitle="Let op:" error="Snoeien leifruit: 2x per jaar is sober en doelmatig. Wanneer u afwijkt van deze frequentie zult u dit moeten motiveren in de aanvraag." prompt="Snoeien leifruit: 2x per jaar is sober en doelmatig" sqref="C18" xr:uid="{1EF71E04-916D-4DDC-A3D4-91584AFDEA55}">
      <formula1>0</formula1>
      <formula2>2</formula2>
    </dataValidation>
    <dataValidation allowBlank="1" showInputMessage="1" showErrorMessage="1" prompt="Max. 5% van de totale oppervlakte per jaar" sqref="D97" xr:uid="{732B22DB-A0AB-4762-9600-B6608FD2EEAB}"/>
    <dataValidation type="list" allowBlank="1" showDropDown="1" showErrorMessage="1" error="Alleen een j (kleine letter) is mogelijk" sqref="W34:AC34 Q43:V45 Q61:V62 AE117 AE104 AE112:AE114 AE126 Q31:V34 Q67:V68" xr:uid="{79A82DF0-18E0-447A-9BAD-7E0013B63084}">
      <formula1>"j,"</formula1>
    </dataValidation>
    <dataValidation type="decimal" allowBlank="1" showDropDown="1" showInputMessage="1" showErrorMessage="1" error="Maximaal 3% indexering" sqref="O129" xr:uid="{DF320B90-60E5-476B-B8F6-4300E3979DBA}">
      <formula1>0</formula1>
      <formula2>0.03</formula2>
    </dataValidation>
    <dataValidation type="decimal" allowBlank="1" showInputMessage="1" showErrorMessage="1" error="Maximaal 5% onvoorzien_x000a_" sqref="O104 Q104:AC104" xr:uid="{7EF11F9B-E6A5-4D3D-AB5E-66812D2F6B2E}">
      <formula1>0</formula1>
      <formula2>0.05</formula2>
    </dataValidation>
    <dataValidation allowBlank="1" showInputMessage="1" showErrorMessage="1" prompt="Kijk voor het actuele subsidiabele uurtarief op www.monumenten.nl/brim. Voor de provincies Utrecht, Noord-Holland en Zuid-Holland geldt een hoger tarief dan voor de overige provincies. _x000a_ _x000a_" sqref="W6:AC6" xr:uid="{85C28991-60AC-45F3-977D-56F3F34CA87B}"/>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CF54E55168914E8B29A5EDE43D90D7" ma:contentTypeVersion="15" ma:contentTypeDescription="Een nieuw document maken." ma:contentTypeScope="" ma:versionID="9b117eeabdda1d815c62dad8adc3a7ea">
  <xsd:schema xmlns:xsd="http://www.w3.org/2001/XMLSchema" xmlns:xs="http://www.w3.org/2001/XMLSchema" xmlns:p="http://schemas.microsoft.com/office/2006/metadata/properties" xmlns:ns2="3af8e4b0-fa69-4365-bc42-3661007ebab8" xmlns:ns3="baa16842-e3b2-4d23-9e0a-625843dc67b7" xmlns:ns4="81125e8c-6e25-4edb-b311-6407fe62ae15" targetNamespace="http://schemas.microsoft.com/office/2006/metadata/properties" ma:root="true" ma:fieldsID="935c474c81d453db112cf571dad42778" ns2:_="" ns3:_="" ns4:_="">
    <xsd:import namespace="3af8e4b0-fa69-4365-bc42-3661007ebab8"/>
    <xsd:import namespace="baa16842-e3b2-4d23-9e0a-625843dc67b7"/>
    <xsd:import namespace="81125e8c-6e25-4edb-b311-6407fe62ae1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Projectlei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f8e4b0-fa69-4365-bc42-3661007ebab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a16842-e3b2-4d23-9e0a-625843dc67b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Projectleider" ma:index="22" nillable="true" ma:displayName="Projectleider" ma:format="Dropdown" ma:list="UserInfo" ma:SharePointGroup="0" ma:internalName="Projectlei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1125e8c-6e25-4edb-b311-6407fe62ae1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af27950-4651-4242-9b2d-1665a76c2f1b}" ma:internalName="TaxCatchAll" ma:showField="CatchAllData" ma:web="81125e8c-6e25-4edb-b311-6407fe62a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leider xmlns="baa16842-e3b2-4d23-9e0a-625843dc67b7">
      <UserInfo>
        <DisplayName/>
        <AccountId xsi:nil="true"/>
        <AccountType/>
      </UserInfo>
    </Projectleider>
    <lcf76f155ced4ddcb4097134ff3c332f xmlns="baa16842-e3b2-4d23-9e0a-625843dc67b7">
      <Terms xmlns="http://schemas.microsoft.com/office/infopath/2007/PartnerControls"/>
    </lcf76f155ced4ddcb4097134ff3c332f>
    <TaxCatchAll xmlns="81125e8c-6e25-4edb-b311-6407fe62ae1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4F586B-2FC6-45ED-9B7C-D3523B1E2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f8e4b0-fa69-4365-bc42-3661007ebab8"/>
    <ds:schemaRef ds:uri="baa16842-e3b2-4d23-9e0a-625843dc67b7"/>
    <ds:schemaRef ds:uri="81125e8c-6e25-4edb-b311-6407fe62a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51A085-0F0E-47AD-81EE-DA5B3583A375}">
  <ds:schemaRefs>
    <ds:schemaRef ds:uri="http://purl.org/dc/terms/"/>
    <ds:schemaRef ds:uri="http://schemas.microsoft.com/office/infopath/2007/PartnerControls"/>
    <ds:schemaRef ds:uri="http://purl.org/dc/dcmitype/"/>
    <ds:schemaRef ds:uri="baa16842-e3b2-4d23-9e0a-625843dc67b7"/>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81125e8c-6e25-4edb-b311-6407fe62ae15"/>
    <ds:schemaRef ds:uri="3af8e4b0-fa69-4365-bc42-3661007ebab8"/>
  </ds:schemaRefs>
</ds:datastoreItem>
</file>

<file path=customXml/itemProps3.xml><?xml version="1.0" encoding="utf-8"?>
<ds:datastoreItem xmlns:ds="http://schemas.openxmlformats.org/officeDocument/2006/customXml" ds:itemID="{4CD7863C-D0A4-4DCB-B32E-F296071E80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Duinbeek</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Janse, Jan</dc:creator>
  <cp:keywords/>
  <dc:description/>
  <cp:lastModifiedBy>Renzen - Van Dijk, Ellen</cp:lastModifiedBy>
  <cp:revision/>
  <dcterms:created xsi:type="dcterms:W3CDTF">2024-01-18T10:37:55Z</dcterms:created>
  <dcterms:modified xsi:type="dcterms:W3CDTF">2024-05-01T06:44:42Z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0x01010002CF54E55168914E8B29A5EDE43D90D7</vt:lpwstr>
  </property>
  <property fmtid="{D5CDD505-2E9C-101B-9397-08002B2CF9AE}" pid="3" name="MediaServiceImageTags">
    <vt:lpwstr/>
  </property>
</Properties>
</file>