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westbrabant.sharepoint.com/sites/TeamKCV9/Gedeelde documenten/General/Aanbesteding/0. TWEEDE AANBESTEDING/"/>
    </mc:Choice>
  </mc:AlternateContent>
  <xr:revisionPtr revIDLastSave="1867" documentId="8_{2E79DBF6-B8FB-4C9E-BDFB-DCBCC86006AF}" xr6:coauthVersionLast="47" xr6:coauthVersionMax="47" xr10:uidLastSave="{5F35A54C-EF2A-411A-AE74-9759EBF90BDF}"/>
  <bookViews>
    <workbookView xWindow="-120" yWindow="-120" windowWidth="29040" windowHeight="15720" tabRatio="831" xr2:uid="{00000000-000D-0000-FFFF-FFFF00000000}"/>
  </bookViews>
  <sheets>
    <sheet name="1. Wmo OV kerncijfers" sheetId="148" r:id="rId1"/>
    <sheet name="2. Wmo indicaties" sheetId="137" r:id="rId2"/>
    <sheet name="3. Verdeling ritten" sheetId="139" r:id="rId3"/>
    <sheet name="4. Wmo OV ritten naar ritlengte" sheetId="145" r:id="rId4"/>
    <sheet name="5. Wmo OV ritten naar indicatie" sheetId="146" r:id="rId5"/>
    <sheet name="6. Wmo OV ritten naar tijdstip" sheetId="149" r:id="rId6"/>
  </sheets>
  <definedNames>
    <definedName name="_xlnm.Print_Area" localSheetId="0">'1. Wmo OV kerncijfers'!$A$1:$L$53</definedName>
    <definedName name="_xlnm.Print_Area" localSheetId="1">'2. Wmo indicaties'!$A$1:$U$39</definedName>
    <definedName name="_xlnm.Print_Area" localSheetId="2">'3. Verdeling ritten'!$A$1:$K$25</definedName>
    <definedName name="_xlnm.Print_Area" localSheetId="4">'5. Wmo OV ritten naar indicatie'!$A$1:$M$62</definedName>
    <definedName name="_xlnm.Print_Area" localSheetId="5">'6. Wmo OV ritten naar tijdstip'!$A$1:$I$118</definedName>
    <definedName name="Print_Titles" localSheetId="2">'3. Verdeling ritten'!$1:$2</definedName>
    <definedName name="Print_Titles" localSheetId="3">'4. Wmo OV ritten naar ritlengte'!$1:$2</definedName>
    <definedName name="Print_Titles" localSheetId="4">'5. Wmo OV ritten naar indicatie'!$1:$2</definedName>
    <definedName name="Print_Titles" localSheetId="5">'6. Wmo OV ritten naar tijdstip'!$1:$2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48" l="1"/>
  <c r="Q25" i="148"/>
  <c r="C35" i="149" l="1"/>
  <c r="D35" i="149"/>
  <c r="E35" i="149"/>
  <c r="F35" i="149"/>
  <c r="G35" i="149"/>
  <c r="H35" i="149"/>
  <c r="B35" i="149"/>
  <c r="J213" i="149"/>
  <c r="D213" i="149"/>
  <c r="E213" i="149"/>
  <c r="F213" i="149"/>
  <c r="G213" i="149"/>
  <c r="H213" i="149"/>
  <c r="I213" i="149"/>
  <c r="K213" i="149"/>
  <c r="D195" i="149"/>
  <c r="E195" i="149"/>
  <c r="F195" i="149"/>
  <c r="G195" i="149"/>
  <c r="H195" i="149"/>
  <c r="I195" i="149"/>
  <c r="J195" i="149"/>
  <c r="K195" i="149"/>
  <c r="D196" i="149"/>
  <c r="E196" i="149"/>
  <c r="F196" i="149"/>
  <c r="G196" i="149"/>
  <c r="H196" i="149"/>
  <c r="I196" i="149"/>
  <c r="J196" i="149"/>
  <c r="K196" i="149"/>
  <c r="D197" i="149"/>
  <c r="E197" i="149"/>
  <c r="F197" i="149"/>
  <c r="G197" i="149"/>
  <c r="H197" i="149"/>
  <c r="I197" i="149"/>
  <c r="J197" i="149"/>
  <c r="K197" i="149"/>
  <c r="D198" i="149"/>
  <c r="E198" i="149"/>
  <c r="F198" i="149"/>
  <c r="G198" i="149"/>
  <c r="H198" i="149"/>
  <c r="I198" i="149"/>
  <c r="J198" i="149"/>
  <c r="K198" i="149"/>
  <c r="D199" i="149"/>
  <c r="E199" i="149"/>
  <c r="F199" i="149"/>
  <c r="G199" i="149"/>
  <c r="H199" i="149"/>
  <c r="I199" i="149"/>
  <c r="J199" i="149"/>
  <c r="K199" i="149"/>
  <c r="D200" i="149"/>
  <c r="E200" i="149"/>
  <c r="F200" i="149"/>
  <c r="G200" i="149"/>
  <c r="H200" i="149"/>
  <c r="I200" i="149"/>
  <c r="J200" i="149"/>
  <c r="K200" i="149"/>
  <c r="D201" i="149"/>
  <c r="E201" i="149"/>
  <c r="F201" i="149"/>
  <c r="G201" i="149"/>
  <c r="H201" i="149"/>
  <c r="I201" i="149"/>
  <c r="J201" i="149"/>
  <c r="K201" i="149"/>
  <c r="D202" i="149"/>
  <c r="E202" i="149"/>
  <c r="F202" i="149"/>
  <c r="G202" i="149"/>
  <c r="H202" i="149"/>
  <c r="I202" i="149"/>
  <c r="J202" i="149"/>
  <c r="K202" i="149"/>
  <c r="D203" i="149"/>
  <c r="E203" i="149"/>
  <c r="F203" i="149"/>
  <c r="G203" i="149"/>
  <c r="H203" i="149"/>
  <c r="I203" i="149"/>
  <c r="J203" i="149"/>
  <c r="K203" i="149"/>
  <c r="D204" i="149"/>
  <c r="E204" i="149"/>
  <c r="F204" i="149"/>
  <c r="G204" i="149"/>
  <c r="H204" i="149"/>
  <c r="I204" i="149"/>
  <c r="J204" i="149"/>
  <c r="K204" i="149"/>
  <c r="D205" i="149"/>
  <c r="E205" i="149"/>
  <c r="F205" i="149"/>
  <c r="G205" i="149"/>
  <c r="H205" i="149"/>
  <c r="I205" i="149"/>
  <c r="J205" i="149"/>
  <c r="K205" i="149"/>
  <c r="D206" i="149"/>
  <c r="E206" i="149"/>
  <c r="F206" i="149"/>
  <c r="G206" i="149"/>
  <c r="H206" i="149"/>
  <c r="I206" i="149"/>
  <c r="J206" i="149"/>
  <c r="K206" i="149"/>
  <c r="D207" i="149"/>
  <c r="E207" i="149"/>
  <c r="F207" i="149"/>
  <c r="G207" i="149"/>
  <c r="H207" i="149"/>
  <c r="I207" i="149"/>
  <c r="J207" i="149"/>
  <c r="K207" i="149"/>
  <c r="D208" i="149"/>
  <c r="E208" i="149"/>
  <c r="F208" i="149"/>
  <c r="G208" i="149"/>
  <c r="H208" i="149"/>
  <c r="I208" i="149"/>
  <c r="J208" i="149"/>
  <c r="K208" i="149"/>
  <c r="D209" i="149"/>
  <c r="E209" i="149"/>
  <c r="F209" i="149"/>
  <c r="G209" i="149"/>
  <c r="H209" i="149"/>
  <c r="I209" i="149"/>
  <c r="J209" i="149"/>
  <c r="K209" i="149"/>
  <c r="D210" i="149"/>
  <c r="E210" i="149"/>
  <c r="F210" i="149"/>
  <c r="G210" i="149"/>
  <c r="H210" i="149"/>
  <c r="I210" i="149"/>
  <c r="J210" i="149"/>
  <c r="K210" i="149"/>
  <c r="D211" i="149"/>
  <c r="E211" i="149"/>
  <c r="F211" i="149"/>
  <c r="G211" i="149"/>
  <c r="H211" i="149"/>
  <c r="I211" i="149"/>
  <c r="J211" i="149"/>
  <c r="K211" i="149"/>
  <c r="D212" i="149"/>
  <c r="E212" i="149"/>
  <c r="F212" i="149"/>
  <c r="G212" i="149"/>
  <c r="H212" i="149"/>
  <c r="I212" i="149"/>
  <c r="K212" i="149"/>
  <c r="J212" i="149"/>
  <c r="E8" i="139"/>
  <c r="E14" i="139"/>
  <c r="G214" i="149" l="1"/>
  <c r="E214" i="149"/>
  <c r="F214" i="149"/>
  <c r="D214" i="149"/>
  <c r="K214" i="149"/>
  <c r="J214" i="149"/>
  <c r="I214" i="149"/>
  <c r="H214" i="149"/>
  <c r="I8" i="139" l="1"/>
  <c r="I14" i="139"/>
  <c r="E17" i="139"/>
  <c r="E11" i="139" s="1"/>
  <c r="E24" i="139" s="1"/>
  <c r="E21" i="139"/>
  <c r="E18" i="139" s="1"/>
  <c r="I5" i="139"/>
  <c r="I6" i="139"/>
  <c r="I7" i="139"/>
  <c r="I11" i="139"/>
  <c r="I12" i="139"/>
  <c r="I13" i="139"/>
  <c r="I19" i="139"/>
  <c r="I20" i="139"/>
  <c r="I25" i="139"/>
  <c r="I21" i="139" l="1"/>
  <c r="I18" i="139"/>
  <c r="M46" i="148" l="1"/>
  <c r="M48" i="148" s="1"/>
  <c r="I46" i="148"/>
  <c r="I48" i="148" s="1"/>
  <c r="E46" i="148"/>
  <c r="E48" i="148" s="1"/>
  <c r="M23" i="148"/>
  <c r="M25" i="148" s="1"/>
  <c r="I23" i="148"/>
  <c r="I25" i="148" s="1"/>
  <c r="E23" i="148"/>
  <c r="E25" i="148" s="1"/>
  <c r="C21" i="139"/>
  <c r="C18" i="139" s="1"/>
  <c r="D21" i="139"/>
  <c r="D18" i="139" s="1"/>
  <c r="U14" i="145"/>
  <c r="U18" i="145" s="1"/>
  <c r="U21" i="145"/>
  <c r="U20" i="145"/>
  <c r="U19" i="145"/>
  <c r="U17" i="145"/>
  <c r="U16" i="145"/>
  <c r="C94" i="149"/>
  <c r="C104" i="149" s="1"/>
  <c r="D94" i="149"/>
  <c r="D104" i="149" s="1"/>
  <c r="E94" i="149"/>
  <c r="E104" i="149" s="1"/>
  <c r="F94" i="149"/>
  <c r="F104" i="149" s="1"/>
  <c r="G94" i="149"/>
  <c r="G104" i="149" s="1"/>
  <c r="H94" i="149"/>
  <c r="H104" i="149" s="1"/>
  <c r="B94" i="149"/>
  <c r="B104" i="149" s="1"/>
  <c r="H93" i="149"/>
  <c r="H103" i="149" s="1"/>
  <c r="G93" i="149"/>
  <c r="G103" i="149" s="1"/>
  <c r="F93" i="149"/>
  <c r="F103" i="149" s="1"/>
  <c r="E93" i="149"/>
  <c r="E103" i="149" s="1"/>
  <c r="D93" i="149"/>
  <c r="D103" i="149" s="1"/>
  <c r="C93" i="149"/>
  <c r="C103" i="149" s="1"/>
  <c r="B93" i="149"/>
  <c r="H92" i="149"/>
  <c r="H102" i="149" s="1"/>
  <c r="G92" i="149"/>
  <c r="G102" i="149" s="1"/>
  <c r="F92" i="149"/>
  <c r="F102" i="149" s="1"/>
  <c r="E92" i="149"/>
  <c r="E102" i="149" s="1"/>
  <c r="D92" i="149"/>
  <c r="D102" i="149" s="1"/>
  <c r="C92" i="149"/>
  <c r="C102" i="149" s="1"/>
  <c r="B92" i="149"/>
  <c r="H91" i="149"/>
  <c r="H101" i="149" s="1"/>
  <c r="G91" i="149"/>
  <c r="G101" i="149" s="1"/>
  <c r="F91" i="149"/>
  <c r="F101" i="149" s="1"/>
  <c r="E91" i="149"/>
  <c r="E101" i="149" s="1"/>
  <c r="D91" i="149"/>
  <c r="D101" i="149" s="1"/>
  <c r="C91" i="149"/>
  <c r="C101" i="149" s="1"/>
  <c r="B91" i="149"/>
  <c r="H90" i="149"/>
  <c r="H100" i="149" s="1"/>
  <c r="G90" i="149"/>
  <c r="G100" i="149" s="1"/>
  <c r="F90" i="149"/>
  <c r="F100" i="149" s="1"/>
  <c r="E90" i="149"/>
  <c r="E100" i="149" s="1"/>
  <c r="D90" i="149"/>
  <c r="D100" i="149" s="1"/>
  <c r="C90" i="149"/>
  <c r="C100" i="149" s="1"/>
  <c r="B90" i="149"/>
  <c r="H89" i="149"/>
  <c r="H99" i="149" s="1"/>
  <c r="G89" i="149"/>
  <c r="G99" i="149" s="1"/>
  <c r="F89" i="149"/>
  <c r="F99" i="149" s="1"/>
  <c r="E89" i="149"/>
  <c r="E99" i="149" s="1"/>
  <c r="D89" i="149"/>
  <c r="D99" i="149" s="1"/>
  <c r="C89" i="149"/>
  <c r="C99" i="149" s="1"/>
  <c r="B89" i="149"/>
  <c r="H88" i="149"/>
  <c r="H98" i="149" s="1"/>
  <c r="G88" i="149"/>
  <c r="G98" i="149" s="1"/>
  <c r="F88" i="149"/>
  <c r="F98" i="149" s="1"/>
  <c r="E88" i="149"/>
  <c r="D88" i="149"/>
  <c r="C88" i="149"/>
  <c r="C98" i="149" s="1"/>
  <c r="B88" i="149"/>
  <c r="H84" i="149"/>
  <c r="G84" i="149"/>
  <c r="F84" i="149"/>
  <c r="E84" i="149"/>
  <c r="D84" i="149"/>
  <c r="C84" i="149"/>
  <c r="B84" i="149"/>
  <c r="I83" i="149"/>
  <c r="I82" i="149"/>
  <c r="I81" i="149"/>
  <c r="I80" i="149"/>
  <c r="I79" i="149"/>
  <c r="I78" i="149"/>
  <c r="I77" i="149"/>
  <c r="I76" i="149"/>
  <c r="I75" i="149"/>
  <c r="I74" i="149"/>
  <c r="I73" i="149"/>
  <c r="I72" i="149"/>
  <c r="I71" i="149"/>
  <c r="I70" i="149"/>
  <c r="I69" i="149"/>
  <c r="I68" i="149"/>
  <c r="I67" i="149"/>
  <c r="I66" i="149"/>
  <c r="I65" i="149"/>
  <c r="I94" i="149" l="1"/>
  <c r="I104" i="149" s="1"/>
  <c r="E95" i="149"/>
  <c r="E105" i="149" s="1"/>
  <c r="I92" i="149"/>
  <c r="I102" i="149" s="1"/>
  <c r="D95" i="149"/>
  <c r="D105" i="149" s="1"/>
  <c r="I84" i="149"/>
  <c r="I91" i="149"/>
  <c r="I101" i="149" s="1"/>
  <c r="I90" i="149"/>
  <c r="I100" i="149" s="1"/>
  <c r="I89" i="149"/>
  <c r="I99" i="149" s="1"/>
  <c r="I93" i="149"/>
  <c r="I103" i="149" s="1"/>
  <c r="I88" i="149"/>
  <c r="I98" i="149" s="1"/>
  <c r="D116" i="149"/>
  <c r="D112" i="149"/>
  <c r="B95" i="149"/>
  <c r="B105" i="149" s="1"/>
  <c r="B98" i="149"/>
  <c r="B99" i="149"/>
  <c r="B100" i="149"/>
  <c r="B101" i="149"/>
  <c r="B102" i="149"/>
  <c r="B103" i="149"/>
  <c r="C95" i="149"/>
  <c r="C105" i="149" s="1"/>
  <c r="D98" i="149"/>
  <c r="F95" i="149"/>
  <c r="F105" i="149" s="1"/>
  <c r="G95" i="149"/>
  <c r="G105" i="149" s="1"/>
  <c r="E98" i="149"/>
  <c r="H95" i="149"/>
  <c r="H105" i="149" s="1"/>
  <c r="C112" i="149" l="1"/>
  <c r="D110" i="149"/>
  <c r="F115" i="149"/>
  <c r="D111" i="149"/>
  <c r="E110" i="149"/>
  <c r="G113" i="149"/>
  <c r="E116" i="149"/>
  <c r="E109" i="149"/>
  <c r="E114" i="149"/>
  <c r="D113" i="149"/>
  <c r="E115" i="149"/>
  <c r="E112" i="149"/>
  <c r="E111" i="149"/>
  <c r="D114" i="149"/>
  <c r="B114" i="149"/>
  <c r="B112" i="149"/>
  <c r="I95" i="149"/>
  <c r="I105" i="149" s="1"/>
  <c r="I113" i="149" s="1"/>
  <c r="C115" i="149"/>
  <c r="B110" i="149"/>
  <c r="E113" i="149"/>
  <c r="C111" i="149"/>
  <c r="C110" i="149"/>
  <c r="C114" i="149"/>
  <c r="D115" i="149"/>
  <c r="B109" i="149"/>
  <c r="F110" i="149"/>
  <c r="D109" i="149"/>
  <c r="H116" i="149"/>
  <c r="G115" i="149"/>
  <c r="G110" i="149"/>
  <c r="G109" i="149"/>
  <c r="B111" i="149"/>
  <c r="F114" i="149"/>
  <c r="H112" i="149"/>
  <c r="H111" i="149"/>
  <c r="H114" i="149"/>
  <c r="B116" i="149"/>
  <c r="B115" i="149"/>
  <c r="G116" i="149"/>
  <c r="F116" i="149"/>
  <c r="G111" i="149"/>
  <c r="C116" i="149"/>
  <c r="H115" i="149"/>
  <c r="F109" i="149"/>
  <c r="C113" i="149"/>
  <c r="H113" i="149"/>
  <c r="F112" i="149"/>
  <c r="G114" i="149"/>
  <c r="H109" i="149"/>
  <c r="G112" i="149"/>
  <c r="B113" i="149"/>
  <c r="F113" i="149"/>
  <c r="H110" i="149"/>
  <c r="F111" i="149"/>
  <c r="C109" i="149"/>
  <c r="I112" i="149" l="1"/>
  <c r="I118" i="149"/>
  <c r="B118" i="149"/>
  <c r="H118" i="149"/>
  <c r="D118" i="149"/>
  <c r="E118" i="149"/>
  <c r="C118" i="149"/>
  <c r="F118" i="149"/>
  <c r="G118" i="149"/>
  <c r="I115" i="149"/>
  <c r="I111" i="149"/>
  <c r="I116" i="149"/>
  <c r="I110" i="149"/>
  <c r="I109" i="149"/>
  <c r="I114" i="149"/>
  <c r="Q14" i="145" l="1"/>
  <c r="Q16" i="145" s="1"/>
  <c r="P14" i="145"/>
  <c r="P21" i="145" s="1"/>
  <c r="O14" i="145"/>
  <c r="O16" i="145" s="1"/>
  <c r="N14" i="145"/>
  <c r="N17" i="145" s="1"/>
  <c r="M14" i="145"/>
  <c r="M18" i="145" s="1"/>
  <c r="L14" i="145"/>
  <c r="L19" i="145" s="1"/>
  <c r="K14" i="145"/>
  <c r="K20" i="145" s="1"/>
  <c r="J14" i="145"/>
  <c r="J21" i="145" s="1"/>
  <c r="I14" i="145"/>
  <c r="I21" i="145" s="1"/>
  <c r="H14" i="145"/>
  <c r="H21" i="145" s="1"/>
  <c r="G14" i="145"/>
  <c r="G16" i="145" s="1"/>
  <c r="F14" i="145"/>
  <c r="F17" i="145" s="1"/>
  <c r="E14" i="145"/>
  <c r="E18" i="145" s="1"/>
  <c r="D14" i="145"/>
  <c r="D19" i="145" s="1"/>
  <c r="C14" i="145"/>
  <c r="C20" i="145" s="1"/>
  <c r="B14" i="145"/>
  <c r="B21" i="145" s="1"/>
  <c r="S13" i="145"/>
  <c r="S12" i="145"/>
  <c r="S11" i="145"/>
  <c r="S10" i="145"/>
  <c r="S9" i="145"/>
  <c r="S8" i="145"/>
  <c r="S7" i="145"/>
  <c r="F18" i="145" l="1"/>
  <c r="G18" i="145"/>
  <c r="D20" i="145"/>
  <c r="E20" i="145"/>
  <c r="H16" i="145"/>
  <c r="N18" i="145"/>
  <c r="L20" i="145"/>
  <c r="P16" i="145"/>
  <c r="O18" i="145"/>
  <c r="M20" i="145"/>
  <c r="G17" i="145"/>
  <c r="E19" i="145"/>
  <c r="C21" i="145"/>
  <c r="H17" i="145"/>
  <c r="F19" i="145"/>
  <c r="D21" i="145"/>
  <c r="O17" i="145"/>
  <c r="M19" i="145"/>
  <c r="K21" i="145"/>
  <c r="P17" i="145"/>
  <c r="N19" i="145"/>
  <c r="L21" i="145"/>
  <c r="B16" i="145"/>
  <c r="J16" i="145"/>
  <c r="I17" i="145"/>
  <c r="Q17" i="145"/>
  <c r="H18" i="145"/>
  <c r="P18" i="145"/>
  <c r="G19" i="145"/>
  <c r="O19" i="145"/>
  <c r="F20" i="145"/>
  <c r="N20" i="145"/>
  <c r="E21" i="145"/>
  <c r="M21" i="145"/>
  <c r="S14" i="145"/>
  <c r="S16" i="145" s="1"/>
  <c r="C16" i="145"/>
  <c r="K16" i="145"/>
  <c r="B17" i="145"/>
  <c r="J17" i="145"/>
  <c r="I18" i="145"/>
  <c r="Q18" i="145"/>
  <c r="H19" i="145"/>
  <c r="P19" i="145"/>
  <c r="G20" i="145"/>
  <c r="O20" i="145"/>
  <c r="F21" i="145"/>
  <c r="N21" i="145"/>
  <c r="D16" i="145"/>
  <c r="L16" i="145"/>
  <c r="C17" i="145"/>
  <c r="K17" i="145"/>
  <c r="B18" i="145"/>
  <c r="J18" i="145"/>
  <c r="I19" i="145"/>
  <c r="Q19" i="145"/>
  <c r="H20" i="145"/>
  <c r="P20" i="145"/>
  <c r="G21" i="145"/>
  <c r="O21" i="145"/>
  <c r="I16" i="145"/>
  <c r="E16" i="145"/>
  <c r="M16" i="145"/>
  <c r="D17" i="145"/>
  <c r="L17" i="145"/>
  <c r="C18" i="145"/>
  <c r="K18" i="145"/>
  <c r="B19" i="145"/>
  <c r="J19" i="145"/>
  <c r="I20" i="145"/>
  <c r="Q20" i="145"/>
  <c r="F16" i="145"/>
  <c r="N16" i="145"/>
  <c r="E17" i="145"/>
  <c r="M17" i="145"/>
  <c r="D18" i="145"/>
  <c r="L18" i="145"/>
  <c r="C19" i="145"/>
  <c r="K19" i="145"/>
  <c r="B20" i="145"/>
  <c r="J20" i="145"/>
  <c r="Q21" i="145"/>
  <c r="S20" i="145" l="1"/>
  <c r="S19" i="145"/>
  <c r="S21" i="145"/>
  <c r="S18" i="145"/>
  <c r="S17" i="145"/>
  <c r="C45" i="149" l="1"/>
  <c r="D45" i="149"/>
  <c r="E45" i="149"/>
  <c r="F45" i="149"/>
  <c r="G45" i="149"/>
  <c r="H45" i="149"/>
  <c r="B45" i="149"/>
  <c r="I24" i="149"/>
  <c r="I23" i="149"/>
  <c r="I35" i="149" s="1"/>
  <c r="C34" i="149"/>
  <c r="C44" i="149" s="1"/>
  <c r="D34" i="149"/>
  <c r="D44" i="149" s="1"/>
  <c r="E34" i="149"/>
  <c r="E44" i="149" s="1"/>
  <c r="F34" i="149"/>
  <c r="F44" i="149" s="1"/>
  <c r="G34" i="149"/>
  <c r="G44" i="149" s="1"/>
  <c r="H34" i="149"/>
  <c r="H44" i="149" s="1"/>
  <c r="B34" i="149"/>
  <c r="B44" i="149" s="1"/>
  <c r="H25" i="149"/>
  <c r="G25" i="149"/>
  <c r="F25" i="149"/>
  <c r="E25" i="149"/>
  <c r="D25" i="149"/>
  <c r="C25" i="149"/>
  <c r="B25" i="149"/>
  <c r="I22" i="149"/>
  <c r="I21" i="149"/>
  <c r="I20" i="149"/>
  <c r="I19" i="149"/>
  <c r="I18" i="149"/>
  <c r="I17" i="149"/>
  <c r="I16" i="149"/>
  <c r="I15" i="149"/>
  <c r="I14" i="149"/>
  <c r="I13" i="149"/>
  <c r="I12" i="149"/>
  <c r="I11" i="149"/>
  <c r="I10" i="149"/>
  <c r="I9" i="149"/>
  <c r="I8" i="149"/>
  <c r="H33" i="149"/>
  <c r="H43" i="149" s="1"/>
  <c r="G33" i="149"/>
  <c r="G43" i="149" s="1"/>
  <c r="F33" i="149"/>
  <c r="F43" i="149" s="1"/>
  <c r="E33" i="149"/>
  <c r="E43" i="149" s="1"/>
  <c r="D33" i="149"/>
  <c r="D43" i="149" s="1"/>
  <c r="C33" i="149"/>
  <c r="C43" i="149" s="1"/>
  <c r="B33" i="149"/>
  <c r="B43" i="149" s="1"/>
  <c r="I7" i="149"/>
  <c r="H32" i="149"/>
  <c r="H42" i="149" s="1"/>
  <c r="G32" i="149"/>
  <c r="G42" i="149" s="1"/>
  <c r="F32" i="149"/>
  <c r="F42" i="149" s="1"/>
  <c r="E32" i="149"/>
  <c r="E42" i="149" s="1"/>
  <c r="D32" i="149"/>
  <c r="D42" i="149" s="1"/>
  <c r="C32" i="149"/>
  <c r="C42" i="149" s="1"/>
  <c r="B32" i="149"/>
  <c r="B42" i="149" s="1"/>
  <c r="I6" i="149"/>
  <c r="H31" i="149"/>
  <c r="H41" i="149" s="1"/>
  <c r="G31" i="149"/>
  <c r="G41" i="149" s="1"/>
  <c r="F31" i="149"/>
  <c r="F41" i="149" s="1"/>
  <c r="E31" i="149"/>
  <c r="E41" i="149" s="1"/>
  <c r="D31" i="149"/>
  <c r="D41" i="149" s="1"/>
  <c r="C31" i="149"/>
  <c r="C41" i="149" s="1"/>
  <c r="B31" i="149"/>
  <c r="B41" i="149" s="1"/>
  <c r="H30" i="149"/>
  <c r="H40" i="149" s="1"/>
  <c r="G30" i="149"/>
  <c r="G40" i="149" s="1"/>
  <c r="F30" i="149"/>
  <c r="F40" i="149" s="1"/>
  <c r="E30" i="149"/>
  <c r="E40" i="149" s="1"/>
  <c r="D30" i="149"/>
  <c r="D40" i="149" s="1"/>
  <c r="C30" i="149"/>
  <c r="C40" i="149" s="1"/>
  <c r="B30" i="149"/>
  <c r="B40" i="149" s="1"/>
  <c r="H29" i="149"/>
  <c r="H39" i="149" s="1"/>
  <c r="G29" i="149"/>
  <c r="G39" i="149" s="1"/>
  <c r="F29" i="149"/>
  <c r="F39" i="149" s="1"/>
  <c r="E29" i="149"/>
  <c r="E39" i="149" s="1"/>
  <c r="D29" i="149"/>
  <c r="D39" i="149" s="1"/>
  <c r="C29" i="149"/>
  <c r="C39" i="149" s="1"/>
  <c r="B29" i="149"/>
  <c r="B39" i="149" s="1"/>
  <c r="H25" i="139"/>
  <c r="G25" i="139"/>
  <c r="I45" i="149" l="1"/>
  <c r="B36" i="149"/>
  <c r="B46" i="149" s="1"/>
  <c r="B54" i="149" s="1"/>
  <c r="H36" i="149"/>
  <c r="H46" i="149" s="1"/>
  <c r="G36" i="149"/>
  <c r="G46" i="149" s="1"/>
  <c r="F36" i="149"/>
  <c r="F46" i="149" s="1"/>
  <c r="E36" i="149"/>
  <c r="E46" i="149" s="1"/>
  <c r="E55" i="149" s="1"/>
  <c r="D36" i="149"/>
  <c r="D46" i="149" s="1"/>
  <c r="C36" i="149"/>
  <c r="C46" i="149" s="1"/>
  <c r="I29" i="149"/>
  <c r="I30" i="149"/>
  <c r="I40" i="149" s="1"/>
  <c r="I31" i="149"/>
  <c r="I41" i="149" s="1"/>
  <c r="I32" i="149"/>
  <c r="I42" i="149" s="1"/>
  <c r="I33" i="149"/>
  <c r="I43" i="149" s="1"/>
  <c r="I25" i="149"/>
  <c r="I34" i="149"/>
  <c r="I44" i="149" s="1"/>
  <c r="B55" i="149" l="1"/>
  <c r="B51" i="149"/>
  <c r="B56" i="149"/>
  <c r="C51" i="149"/>
  <c r="C54" i="149"/>
  <c r="C50" i="149"/>
  <c r="C55" i="149"/>
  <c r="C53" i="149"/>
  <c r="H52" i="149"/>
  <c r="H54" i="149"/>
  <c r="H56" i="149"/>
  <c r="F56" i="149"/>
  <c r="F54" i="149"/>
  <c r="F55" i="149"/>
  <c r="F51" i="149"/>
  <c r="E54" i="149"/>
  <c r="G57" i="149"/>
  <c r="G51" i="149"/>
  <c r="G50" i="149"/>
  <c r="G55" i="149"/>
  <c r="G56" i="149"/>
  <c r="G52" i="149"/>
  <c r="G53" i="149"/>
  <c r="G54" i="149"/>
  <c r="D57" i="149"/>
  <c r="D54" i="149"/>
  <c r="H50" i="149"/>
  <c r="E57" i="149"/>
  <c r="D56" i="149"/>
  <c r="D55" i="149"/>
  <c r="D50" i="149"/>
  <c r="E51" i="149"/>
  <c r="D53" i="149"/>
  <c r="E56" i="149"/>
  <c r="B50" i="149"/>
  <c r="D52" i="149"/>
  <c r="H55" i="149"/>
  <c r="E50" i="149"/>
  <c r="H51" i="149"/>
  <c r="H57" i="149"/>
  <c r="H53" i="149"/>
  <c r="B57" i="149"/>
  <c r="E53" i="149"/>
  <c r="F57" i="149"/>
  <c r="E52" i="149"/>
  <c r="B53" i="149"/>
  <c r="F50" i="149"/>
  <c r="C57" i="149"/>
  <c r="C56" i="149"/>
  <c r="F52" i="149"/>
  <c r="D51" i="149"/>
  <c r="C52" i="149"/>
  <c r="B52" i="149"/>
  <c r="F53" i="149"/>
  <c r="I39" i="149"/>
  <c r="I36" i="149"/>
  <c r="I46" i="149" s="1"/>
  <c r="I51" i="149" s="1"/>
  <c r="I53" i="149" l="1"/>
  <c r="F59" i="149"/>
  <c r="E59" i="149"/>
  <c r="H59" i="149"/>
  <c r="I52" i="149"/>
  <c r="I57" i="149"/>
  <c r="I59" i="149"/>
  <c r="I56" i="149"/>
  <c r="B59" i="149"/>
  <c r="D59" i="149"/>
  <c r="I50" i="149"/>
  <c r="C59" i="149"/>
  <c r="I55" i="149"/>
  <c r="I54" i="149"/>
  <c r="G59" i="149"/>
  <c r="L46" i="148"/>
  <c r="L48" i="148" s="1"/>
  <c r="K46" i="148"/>
  <c r="K48" i="148" s="1"/>
  <c r="H46" i="148"/>
  <c r="H48" i="148" s="1"/>
  <c r="G46" i="148"/>
  <c r="G48" i="148" s="1"/>
  <c r="D46" i="148"/>
  <c r="D48" i="148" s="1"/>
  <c r="C46" i="148"/>
  <c r="C48" i="148" s="1"/>
  <c r="L23" i="148"/>
  <c r="L25" i="148" s="1"/>
  <c r="K23" i="148"/>
  <c r="K25" i="148" s="1"/>
  <c r="H23" i="148"/>
  <c r="H25" i="148" s="1"/>
  <c r="G23" i="148"/>
  <c r="G25" i="148" s="1"/>
  <c r="D23" i="148"/>
  <c r="D25" i="148" s="1"/>
  <c r="C23" i="148"/>
  <c r="C25" i="148" s="1"/>
  <c r="H20" i="139" l="1"/>
  <c r="H19" i="139"/>
  <c r="H18" i="139"/>
  <c r="D55" i="146" l="1"/>
  <c r="M22" i="146"/>
  <c r="J55" i="146"/>
  <c r="I55" i="146"/>
  <c r="G55" i="146"/>
  <c r="F55" i="146"/>
  <c r="E55" i="146"/>
  <c r="C55" i="146"/>
  <c r="L22" i="146"/>
  <c r="K22" i="146"/>
  <c r="J22" i="146"/>
  <c r="I22" i="146"/>
  <c r="G22" i="146"/>
  <c r="F22" i="146"/>
  <c r="E22" i="146"/>
  <c r="D22" i="146"/>
  <c r="C22" i="146"/>
  <c r="G24" i="146" l="1"/>
  <c r="K24" i="146"/>
  <c r="C24" i="146"/>
  <c r="D24" i="146"/>
  <c r="E24" i="146"/>
  <c r="M24" i="146"/>
  <c r="J24" i="146"/>
  <c r="F24" i="146"/>
  <c r="I24" i="146"/>
  <c r="I57" i="146"/>
  <c r="L24" i="146"/>
  <c r="J57" i="146"/>
  <c r="G11" i="139" l="1"/>
  <c r="H11" i="139"/>
  <c r="D17" i="139"/>
  <c r="D11" i="139" s="1"/>
  <c r="D24" i="139" s="1"/>
  <c r="C17" i="139"/>
  <c r="C11" i="139" s="1"/>
  <c r="C24" i="139" s="1"/>
  <c r="H4" i="139"/>
  <c r="G4" i="139"/>
  <c r="C30" i="137" l="1"/>
  <c r="C26" i="137"/>
  <c r="C27" i="137"/>
  <c r="C28" i="137"/>
  <c r="H12" i="139" l="1"/>
  <c r="G12" i="139"/>
  <c r="G20" i="139"/>
  <c r="G19" i="139"/>
  <c r="G18" i="139"/>
  <c r="G6" i="139"/>
  <c r="H6" i="139"/>
  <c r="G7" i="139"/>
  <c r="H7" i="139"/>
  <c r="G21" i="139"/>
  <c r="H21" i="139"/>
  <c r="K21" i="139" l="1"/>
  <c r="K18" i="139"/>
  <c r="K19" i="139"/>
  <c r="K20" i="139"/>
  <c r="B30" i="137"/>
  <c r="D30" i="137"/>
  <c r="E30" i="137"/>
  <c r="F30" i="137"/>
  <c r="G30" i="137"/>
  <c r="H30" i="137"/>
  <c r="I30" i="137"/>
  <c r="J30" i="137"/>
  <c r="K30" i="137"/>
  <c r="L30" i="137"/>
  <c r="M30" i="137"/>
  <c r="N30" i="137"/>
  <c r="O30" i="137"/>
  <c r="P30" i="137"/>
  <c r="Q30" i="137"/>
  <c r="B27" i="137"/>
  <c r="D27" i="137"/>
  <c r="E27" i="137"/>
  <c r="F27" i="137"/>
  <c r="G27" i="137"/>
  <c r="H27" i="137"/>
  <c r="I27" i="137"/>
  <c r="J27" i="137"/>
  <c r="K27" i="137"/>
  <c r="L27" i="137"/>
  <c r="M27" i="137"/>
  <c r="N27" i="137"/>
  <c r="O27" i="137"/>
  <c r="P27" i="137"/>
  <c r="Q27" i="137"/>
  <c r="B28" i="137"/>
  <c r="D28" i="137"/>
  <c r="E28" i="137"/>
  <c r="F28" i="137"/>
  <c r="G28" i="137"/>
  <c r="H28" i="137"/>
  <c r="I28" i="137"/>
  <c r="J28" i="137"/>
  <c r="K28" i="137"/>
  <c r="L28" i="137"/>
  <c r="M28" i="137"/>
  <c r="N28" i="137"/>
  <c r="O28" i="137"/>
  <c r="P28" i="137"/>
  <c r="Q28" i="137"/>
  <c r="B26" i="137"/>
  <c r="D26" i="137"/>
  <c r="E26" i="137"/>
  <c r="F26" i="137"/>
  <c r="G26" i="137"/>
  <c r="H26" i="137"/>
  <c r="I26" i="137"/>
  <c r="J26" i="137"/>
  <c r="K26" i="137"/>
  <c r="L26" i="137"/>
  <c r="M26" i="137"/>
  <c r="N26" i="137"/>
  <c r="O26" i="137"/>
  <c r="P26" i="137"/>
  <c r="Q26" i="137"/>
  <c r="S30" i="137" l="1"/>
  <c r="S28" i="137"/>
  <c r="S27" i="137"/>
  <c r="S26" i="137"/>
  <c r="C14" i="139" l="1"/>
  <c r="G5" i="139"/>
  <c r="D14" i="139"/>
  <c r="H14" i="139" s="1"/>
  <c r="H5" i="139"/>
  <c r="C8" i="139"/>
  <c r="G8" i="139" s="1"/>
  <c r="D8" i="139"/>
  <c r="H8" i="139" s="1"/>
  <c r="H13" i="139" l="1"/>
  <c r="K13" i="139" s="1"/>
  <c r="K7" i="139"/>
  <c r="K8" i="139"/>
  <c r="K6" i="139"/>
  <c r="K14" i="139"/>
  <c r="K12" i="139"/>
  <c r="G13" i="139"/>
  <c r="G14" i="139"/>
  <c r="K5" i="139"/>
</calcChain>
</file>

<file path=xl/sharedStrings.xml><?xml version="1.0" encoding="utf-8"?>
<sst xmlns="http://schemas.openxmlformats.org/spreadsheetml/2006/main" count="529" uniqueCount="178">
  <si>
    <t>Alphen-Chaam</t>
  </si>
  <si>
    <t>Baarle-Nassau</t>
  </si>
  <si>
    <t>Bergen op Zoom</t>
  </si>
  <si>
    <t>Breda</t>
  </si>
  <si>
    <t>Drimmelen</t>
  </si>
  <si>
    <t>Etten-Leur</t>
  </si>
  <si>
    <t>Geertruidenberg</t>
  </si>
  <si>
    <t>Halderberge</t>
  </si>
  <si>
    <t>Moerdijk</t>
  </si>
  <si>
    <t>Oosterhout</t>
  </si>
  <si>
    <t>Roosendaal</t>
  </si>
  <si>
    <t>Rucphen</t>
  </si>
  <si>
    <t>Steenbergen</t>
  </si>
  <si>
    <t>Woensdrecht</t>
  </si>
  <si>
    <t>Zundert</t>
  </si>
  <si>
    <t>Totaal</t>
  </si>
  <si>
    <t>Acm</t>
  </si>
  <si>
    <t>Bna</t>
  </si>
  <si>
    <t>Boz</t>
  </si>
  <si>
    <t>Bda</t>
  </si>
  <si>
    <t>Dml</t>
  </si>
  <si>
    <t>Etl</t>
  </si>
  <si>
    <t>Gtb</t>
  </si>
  <si>
    <t>Hdb</t>
  </si>
  <si>
    <t>Mdk</t>
  </si>
  <si>
    <t>Oht</t>
  </si>
  <si>
    <t>Rsd</t>
  </si>
  <si>
    <t>Rpn</t>
  </si>
  <si>
    <t>Sbg</t>
  </si>
  <si>
    <t>Wdt</t>
  </si>
  <si>
    <t>Zdt</t>
  </si>
  <si>
    <t>rolstoel *</t>
  </si>
  <si>
    <t>voorin zitten</t>
  </si>
  <si>
    <t>lage instap</t>
  </si>
  <si>
    <t>extra beenruimte</t>
  </si>
  <si>
    <t>totaal</t>
  </si>
  <si>
    <t>verplichte begeleiding</t>
  </si>
  <si>
    <t>Wmo</t>
  </si>
  <si>
    <t>Wmo tot</t>
  </si>
  <si>
    <t>- gewoon (duw-)</t>
  </si>
  <si>
    <t>- elektrisch</t>
  </si>
  <si>
    <t>- scootmobiel</t>
  </si>
  <si>
    <t>hoge zit (bus)</t>
  </si>
  <si>
    <t>OV-begeleiding</t>
  </si>
  <si>
    <t>&gt;1 sociale begeleiders</t>
  </si>
  <si>
    <t>opvouwbare rolstoel</t>
  </si>
  <si>
    <t>rollator</t>
  </si>
  <si>
    <t>visuele handicap</t>
  </si>
  <si>
    <t>auditieve handicap</t>
  </si>
  <si>
    <t>WB totaal</t>
  </si>
  <si>
    <t>Alle klantgroepen</t>
  </si>
  <si>
    <t>assisentiehond</t>
  </si>
  <si>
    <t>personenwagen</t>
  </si>
  <si>
    <t>% klanten personenwagen</t>
  </si>
  <si>
    <t>% klanten voorin zitten</t>
  </si>
  <si>
    <t>Standaardrit (gewenste vertrektijd)</t>
  </si>
  <si>
    <t>Prioriteitsrit (aankomsttijd)</t>
  </si>
  <si>
    <t>Verreden per klantgroep</t>
  </si>
  <si>
    <t>Verreden per reserveringsoptie</t>
  </si>
  <si>
    <t>Verreden ritten</t>
  </si>
  <si>
    <t>No-showritten</t>
  </si>
  <si>
    <t>Geannuleerde ritten</t>
  </si>
  <si>
    <t>Bestelde ritten</t>
  </si>
  <si>
    <t>OV begeleider</t>
  </si>
  <si>
    <t>Wmo totaal</t>
  </si>
  <si>
    <t>Ritten met rolstoelindicaties</t>
  </si>
  <si>
    <t>elektrische rolstoel</t>
  </si>
  <si>
    <t>duwrolstoel</t>
  </si>
  <si>
    <t>Ritten met begeleidingsindicaties (en kinderen)</t>
  </si>
  <si>
    <t>rolstoelrit *</t>
  </si>
  <si>
    <t>* rit met duwrolstoel, elektrische rolstoel of scootmobiel</t>
  </si>
  <si>
    <t xml:space="preserve">Ritten met voertuigindicaties </t>
  </si>
  <si>
    <t>Ritten met hulpmiddelen</t>
  </si>
  <si>
    <t>OV-deeltaxi</t>
  </si>
  <si>
    <t>voorin  zitten</t>
  </si>
  <si>
    <t>personen-wagen</t>
  </si>
  <si>
    <t>hoge zit</t>
  </si>
  <si>
    <t>% t.o.v. verreden</t>
  </si>
  <si>
    <t>Deelnemende overheid</t>
  </si>
  <si>
    <t>Altena</t>
  </si>
  <si>
    <t>Alt</t>
  </si>
  <si>
    <t xml:space="preserve">OV </t>
  </si>
  <si>
    <t xml:space="preserve">OV-deeltaxi </t>
  </si>
  <si>
    <t>verplichte (medische) begeleider</t>
  </si>
  <si>
    <t>rit met sociale begeleider</t>
  </si>
  <si>
    <t>hulphond</t>
  </si>
  <si>
    <t>&gt; 1 rolstoel</t>
  </si>
  <si>
    <t>scootmobiel</t>
  </si>
  <si>
    <t>OV totaal</t>
  </si>
  <si>
    <t>a. pashouders (december)</t>
  </si>
  <si>
    <t>d. verreden ritten</t>
  </si>
  <si>
    <t>f. rolstoelritten</t>
  </si>
  <si>
    <t>Opdrachtgever</t>
  </si>
  <si>
    <t>b. gebruikers (min. 1 rit) * / **</t>
  </si>
  <si>
    <t>**  bij OV-klanten betreft het unieke gebruikers die reisden op een persoonlijke pas, ritten op het algemene pasnummer zijn niet meegerekend</t>
  </si>
  <si>
    <t>2. Wmo indicaties per deelnemende overheid</t>
  </si>
  <si>
    <t>* gebruikers = alle pashouders die in betreffende jaar tenminste 1 rit met deeltaxi hebben verreden</t>
  </si>
  <si>
    <t>*** gebruikers (met een pas op naam) die meer dan 1.500 km op jaarbasis reizen</t>
  </si>
  <si>
    <t>**** kortste route km voor OV is geen onderdeel facturering, daadwerkelijk verreden kilometers voor OV ligt hoger (cijfers zijn exclusief meereizenden)</t>
  </si>
  <si>
    <t>% klanten met voertuigindicatie</t>
  </si>
  <si>
    <t>geen specifieke voertuigindicatie</t>
  </si>
  <si>
    <t xml:space="preserve">% klanten met rolstoel </t>
  </si>
  <si>
    <t>* rolstoel = (gewone) duwrolstoel, elektrische rolstoel of scootmobiel</t>
  </si>
  <si>
    <t>toeslag</t>
  </si>
  <si>
    <t>*** kleine afwijking t.o.v. pashouders in overzicht kerncijfers (1) vanwege ander meetmoment</t>
  </si>
  <si>
    <t>met specifieke voertuigindicatie**</t>
  </si>
  <si>
    <t>** specifieke voertuigindicatie = 1 of meer van volgende indicaties: rolstoel, voorin zitten, lage instap, extra beenruimte, personenwagen of hoge zit (bus)</t>
  </si>
  <si>
    <t>Ziekenhuis retourrit (Taxipoint)</t>
  </si>
  <si>
    <t>Boekingswijze</t>
  </si>
  <si>
    <t>gewenst uurblok van vertrek</t>
  </si>
  <si>
    <t>maandag</t>
  </si>
  <si>
    <t>dinsdag</t>
  </si>
  <si>
    <t>woensdag</t>
  </si>
  <si>
    <t>donderdag</t>
  </si>
  <si>
    <t>vrijdag</t>
  </si>
  <si>
    <t>zaterdag</t>
  </si>
  <si>
    <t>zondag</t>
  </si>
  <si>
    <t>00:00-01:00</t>
  </si>
  <si>
    <t>7 tot 9 uur</t>
  </si>
  <si>
    <t>01:00-02:00</t>
  </si>
  <si>
    <t>9 tot 12 uur</t>
  </si>
  <si>
    <t>12 tot 15 uur</t>
  </si>
  <si>
    <t>07:00-08:00</t>
  </si>
  <si>
    <t>15 tot 18 uur</t>
  </si>
  <si>
    <t>08:00-09:00</t>
  </si>
  <si>
    <t>18 tot 21 uur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</si>
  <si>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</si>
  <si>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</si>
  <si>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</si>
  <si>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</si>
  <si>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</si>
  <si>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</si>
  <si>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</si>
  <si>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</si>
  <si>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</si>
  <si>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</si>
  <si>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</si>
  <si>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</si>
  <si>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</si>
  <si>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</si>
  <si>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</si>
  <si>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Total</t>
  </si>
  <si>
    <t>21 tot 24 uur</t>
  </si>
  <si>
    <t>0 tot 2 uur</t>
  </si>
  <si>
    <t>per weekdag</t>
  </si>
  <si>
    <t>0-5 km</t>
  </si>
  <si>
    <t>5-10 km</t>
  </si>
  <si>
    <t>10-15 km</t>
  </si>
  <si>
    <t>15-20 km</t>
  </si>
  <si>
    <t>20-25 km</t>
  </si>
  <si>
    <t>25-30 km</t>
  </si>
  <si>
    <t>&gt; 30 km</t>
  </si>
  <si>
    <t>&gt; 25 km</t>
  </si>
  <si>
    <t>Ritlengte</t>
  </si>
  <si>
    <t>Gemiddelde ritlengte per opdrachtgever*</t>
  </si>
  <si>
    <t>4. Ontwikkeling ritten naar ritlengte | kilometers kortste route</t>
  </si>
  <si>
    <t>6. Ritten naar tijdstip</t>
  </si>
  <si>
    <t>OV **</t>
  </si>
  <si>
    <t>** OV-verdeling o.b.v. deurtaxi</t>
  </si>
  <si>
    <t>* gemiddelde ritlengte o.b.v. huidig contract, met doorreismogelijkheid na 25 km</t>
  </si>
  <si>
    <t>via internet (app | webformulier)</t>
  </si>
  <si>
    <t>Totaal bestelde ritten</t>
  </si>
  <si>
    <t>1. Ontwikkeling pashouders, gebruikers, ritten, kilometers en rolstoelritten</t>
  </si>
  <si>
    <t>kinderen (max. 2)</t>
  </si>
  <si>
    <t>Bijlage A - Historische gegevens 2021 - 2023</t>
  </si>
  <si>
    <t>c. grootverbruikers ***</t>
  </si>
  <si>
    <t>e. verreden kilometers (KR) ****</t>
  </si>
  <si>
    <t>stand van zaken december 2023</t>
  </si>
  <si>
    <t>pashouders dec. 2023***</t>
  </si>
  <si>
    <t>Indicaties per klant 2023</t>
  </si>
  <si>
    <t>3. Onderverdeling ritten 2021-2023 in categorieën</t>
  </si>
  <si>
    <t>Spreiding ritlengte in categorieën per gemeente o.b.v. kilometers kortste route van Wmo-ritten 2023</t>
  </si>
  <si>
    <t>Wmo bb</t>
  </si>
  <si>
    <t>Verdeling Wmo ritten 2023 naar weekdag en uurblok van vertrek</t>
  </si>
  <si>
    <t>Verdeling OV ritten 2023 naar weekdag en uurblok van vertrek</t>
  </si>
  <si>
    <t>5. Verreden ritten 2023 naar indicatie</t>
  </si>
  <si>
    <t>Aantal gebruikers na opschoning maart 2024</t>
  </si>
  <si>
    <t>pashouders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</si>
</sst>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##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3"/>
      <name val="Calibri"/>
      <family val="2"/>
      <scheme val="minor"/>
    </font>
    <font>
      <i/>
      <sz val="10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u/>
      <sz val="14"/>
      <color theme="3"/>
      <name val="Calibri"/>
      <family val="2"/>
      <scheme val="minor"/>
    </font>
    <font>
      <i/>
      <sz val="9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i/>
      <sz val="8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14"/>
      <name val="Calibri"/>
      <family val="2"/>
    </font>
    <font>
      <sz val="10"/>
      <name val="Arial"/>
      <family val="2"/>
    </font>
    <font>
      <b/>
      <i/>
      <sz val="10"/>
      <color theme="0" tint="-0.499984740745262"/>
      <name val="Calibri"/>
      <family val="2"/>
      <scheme val="minor"/>
    </font>
    <font>
      <sz val="8"/>
      <color indexed="12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12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60"/>
      <name val="Arial"/>
      <family val="2"/>
    </font>
    <font>
      <sz val="9"/>
      <color indexed="6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</fills>
  <borders count="1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3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3"/>
      </right>
      <top style="thin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3"/>
      </right>
      <top style="hair">
        <color auto="1"/>
      </top>
      <bottom style="hair">
        <color auto="1"/>
      </bottom>
      <diagonal/>
    </border>
    <border>
      <left style="thin">
        <color indexed="63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3"/>
      </right>
      <top style="hair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1"/>
      </bottom>
      <diagonal/>
    </border>
    <border>
      <left style="hair">
        <color indexed="64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64"/>
      </bottom>
      <diagonal/>
    </border>
    <border>
      <left style="hair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</cellStyleXfs>
  <cellXfs count="58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8" fillId="0" borderId="0" xfId="0" applyFont="1"/>
    <xf numFmtId="3" fontId="5" fillId="0" borderId="3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38" xfId="0" applyNumberFormat="1" applyFont="1" applyBorder="1" applyAlignment="1">
      <alignment horizontal="center"/>
    </xf>
    <xf numFmtId="3" fontId="5" fillId="0" borderId="39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29" xfId="0" applyFont="1" applyBorder="1"/>
    <xf numFmtId="0" fontId="5" fillId="0" borderId="29" xfId="0" applyFont="1" applyBorder="1"/>
    <xf numFmtId="3" fontId="5" fillId="0" borderId="22" xfId="0" applyNumberFormat="1" applyFont="1" applyBorder="1" applyAlignment="1">
      <alignment horizontal="center"/>
    </xf>
    <xf numFmtId="3" fontId="5" fillId="0" borderId="26" xfId="0" applyNumberFormat="1" applyFont="1" applyBorder="1" applyAlignment="1">
      <alignment horizontal="center"/>
    </xf>
    <xf numFmtId="0" fontId="6" fillId="0" borderId="0" xfId="0" applyFont="1"/>
    <xf numFmtId="3" fontId="5" fillId="0" borderId="0" xfId="0" applyNumberFormat="1" applyFont="1" applyAlignment="1">
      <alignment horizontal="center"/>
    </xf>
    <xf numFmtId="3" fontId="5" fillId="0" borderId="2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3" fontId="5" fillId="0" borderId="23" xfId="0" applyNumberFormat="1" applyFont="1" applyBorder="1" applyAlignment="1">
      <alignment horizontal="center"/>
    </xf>
    <xf numFmtId="3" fontId="5" fillId="0" borderId="34" xfId="0" applyNumberFormat="1" applyFont="1" applyBorder="1" applyAlignment="1">
      <alignment horizontal="center"/>
    </xf>
    <xf numFmtId="3" fontId="5" fillId="0" borderId="35" xfId="0" applyNumberFormat="1" applyFont="1" applyBorder="1" applyAlignment="1">
      <alignment horizontal="center"/>
    </xf>
    <xf numFmtId="3" fontId="5" fillId="0" borderId="36" xfId="0" applyNumberFormat="1" applyFont="1" applyBorder="1" applyAlignment="1">
      <alignment horizontal="center"/>
    </xf>
    <xf numFmtId="3" fontId="5" fillId="0" borderId="28" xfId="0" applyNumberFormat="1" applyFont="1" applyBorder="1" applyAlignment="1">
      <alignment horizontal="center"/>
    </xf>
    <xf numFmtId="3" fontId="5" fillId="0" borderId="3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5" fillId="0" borderId="33" xfId="0" applyFont="1" applyBorder="1" applyAlignment="1">
      <alignment horizontal="left"/>
    </xf>
    <xf numFmtId="3" fontId="5" fillId="0" borderId="33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3" fontId="5" fillId="0" borderId="24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3" fontId="5" fillId="0" borderId="56" xfId="0" applyNumberFormat="1" applyFont="1" applyBorder="1" applyAlignment="1">
      <alignment horizontal="center"/>
    </xf>
    <xf numFmtId="3" fontId="5" fillId="0" borderId="54" xfId="0" applyNumberFormat="1" applyFont="1" applyBorder="1" applyAlignment="1">
      <alignment horizontal="center"/>
    </xf>
    <xf numFmtId="3" fontId="5" fillId="0" borderId="55" xfId="0" applyNumberFormat="1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3" fontId="7" fillId="0" borderId="10" xfId="0" applyNumberFormat="1" applyFont="1" applyBorder="1" applyAlignment="1">
      <alignment horizontal="center"/>
    </xf>
    <xf numFmtId="9" fontId="5" fillId="0" borderId="11" xfId="0" applyNumberFormat="1" applyFont="1" applyBorder="1" applyAlignment="1">
      <alignment horizontal="center"/>
    </xf>
    <xf numFmtId="9" fontId="5" fillId="0" borderId="12" xfId="0" applyNumberFormat="1" applyFont="1" applyBorder="1" applyAlignment="1">
      <alignment horizontal="center"/>
    </xf>
    <xf numFmtId="9" fontId="5" fillId="0" borderId="0" xfId="0" applyNumberFormat="1" applyFont="1" applyAlignment="1">
      <alignment horizontal="center"/>
    </xf>
    <xf numFmtId="9" fontId="5" fillId="0" borderId="3" xfId="0" applyNumberFormat="1" applyFont="1" applyBorder="1" applyAlignment="1">
      <alignment horizontal="center"/>
    </xf>
    <xf numFmtId="9" fontId="5" fillId="0" borderId="13" xfId="0" applyNumberFormat="1" applyFont="1" applyBorder="1" applyAlignment="1">
      <alignment horizontal="center"/>
    </xf>
    <xf numFmtId="9" fontId="5" fillId="0" borderId="14" xfId="0" applyNumberFormat="1" applyFont="1" applyBorder="1" applyAlignment="1">
      <alignment horizontal="center"/>
    </xf>
    <xf numFmtId="9" fontId="5" fillId="0" borderId="4" xfId="0" applyNumberFormat="1" applyFont="1" applyBorder="1" applyAlignment="1">
      <alignment horizontal="center"/>
    </xf>
    <xf numFmtId="9" fontId="5" fillId="0" borderId="15" xfId="0" applyNumberFormat="1" applyFont="1" applyBorder="1" applyAlignment="1">
      <alignment horizontal="center"/>
    </xf>
    <xf numFmtId="9" fontId="5" fillId="0" borderId="16" xfId="0" applyNumberFormat="1" applyFont="1" applyBorder="1" applyAlignment="1">
      <alignment horizontal="center"/>
    </xf>
    <xf numFmtId="9" fontId="5" fillId="0" borderId="5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9" fontId="5" fillId="0" borderId="22" xfId="0" applyNumberFormat="1" applyFont="1" applyBorder="1" applyAlignment="1">
      <alignment horizontal="center"/>
    </xf>
    <xf numFmtId="9" fontId="5" fillId="0" borderId="18" xfId="0" applyNumberFormat="1" applyFont="1" applyBorder="1" applyAlignment="1">
      <alignment horizontal="center"/>
    </xf>
    <xf numFmtId="9" fontId="5" fillId="0" borderId="0" xfId="0" applyNumberFormat="1" applyFont="1"/>
    <xf numFmtId="9" fontId="5" fillId="0" borderId="10" xfId="0" applyNumberFormat="1" applyFont="1" applyBorder="1" applyAlignment="1">
      <alignment horizontal="center"/>
    </xf>
    <xf numFmtId="0" fontId="11" fillId="0" borderId="0" xfId="0" applyFont="1"/>
    <xf numFmtId="0" fontId="6" fillId="3" borderId="42" xfId="2" applyFont="1" applyFill="1" applyBorder="1"/>
    <xf numFmtId="0" fontId="6" fillId="3" borderId="43" xfId="0" applyFont="1" applyFill="1" applyBorder="1"/>
    <xf numFmtId="0" fontId="6" fillId="3" borderId="43" xfId="2" applyFont="1" applyFill="1" applyBorder="1"/>
    <xf numFmtId="164" fontId="6" fillId="3" borderId="43" xfId="2" applyNumberFormat="1" applyFont="1" applyFill="1" applyBorder="1"/>
    <xf numFmtId="0" fontId="5" fillId="3" borderId="44" xfId="0" applyFont="1" applyFill="1" applyBorder="1"/>
    <xf numFmtId="0" fontId="6" fillId="3" borderId="40" xfId="2" applyFont="1" applyFill="1" applyBorder="1"/>
    <xf numFmtId="0" fontId="6" fillId="3" borderId="0" xfId="0" applyFont="1" applyFill="1"/>
    <xf numFmtId="0" fontId="6" fillId="3" borderId="0" xfId="2" applyFont="1" applyFill="1"/>
    <xf numFmtId="164" fontId="6" fillId="3" borderId="0" xfId="2" applyNumberFormat="1" applyFont="1" applyFill="1"/>
    <xf numFmtId="164" fontId="6" fillId="3" borderId="0" xfId="2" applyNumberFormat="1" applyFont="1" applyFill="1" applyAlignment="1">
      <alignment horizontal="center"/>
    </xf>
    <xf numFmtId="0" fontId="5" fillId="3" borderId="19" xfId="0" applyFont="1" applyFill="1" applyBorder="1"/>
    <xf numFmtId="0" fontId="6" fillId="3" borderId="45" xfId="2" applyFont="1" applyFill="1" applyBorder="1"/>
    <xf numFmtId="0" fontId="6" fillId="3" borderId="46" xfId="0" applyFont="1" applyFill="1" applyBorder="1"/>
    <xf numFmtId="0" fontId="6" fillId="3" borderId="46" xfId="2" applyFont="1" applyFill="1" applyBorder="1"/>
    <xf numFmtId="0" fontId="5" fillId="3" borderId="46" xfId="0" applyFont="1" applyFill="1" applyBorder="1" applyAlignment="1">
      <alignment horizontal="center"/>
    </xf>
    <xf numFmtId="0" fontId="5" fillId="3" borderId="47" xfId="0" applyFont="1" applyFill="1" applyBorder="1"/>
    <xf numFmtId="0" fontId="11" fillId="0" borderId="0" xfId="0" applyFont="1" applyAlignment="1">
      <alignment horizontal="left"/>
    </xf>
    <xf numFmtId="3" fontId="17" fillId="0" borderId="0" xfId="0" applyNumberFormat="1" applyFont="1"/>
    <xf numFmtId="3" fontId="5" fillId="0" borderId="0" xfId="0" applyNumberFormat="1" applyFont="1"/>
    <xf numFmtId="0" fontId="11" fillId="0" borderId="0" xfId="6" applyFont="1"/>
    <xf numFmtId="0" fontId="5" fillId="0" borderId="0" xfId="6" applyFont="1" applyAlignment="1">
      <alignment horizontal="center"/>
    </xf>
    <xf numFmtId="0" fontId="5" fillId="0" borderId="0" xfId="6" applyFont="1"/>
    <xf numFmtId="0" fontId="9" fillId="0" borderId="0" xfId="6" applyFont="1"/>
    <xf numFmtId="0" fontId="7" fillId="0" borderId="29" xfId="6" applyFont="1" applyBorder="1"/>
    <xf numFmtId="0" fontId="5" fillId="0" borderId="29" xfId="6" applyFont="1" applyBorder="1"/>
    <xf numFmtId="0" fontId="5" fillId="0" borderId="3" xfId="6" applyFont="1" applyBorder="1"/>
    <xf numFmtId="3" fontId="5" fillId="0" borderId="37" xfId="6" applyNumberFormat="1" applyFont="1" applyBorder="1" applyAlignment="1">
      <alignment horizontal="center"/>
    </xf>
    <xf numFmtId="3" fontId="5" fillId="0" borderId="11" xfId="6" applyNumberFormat="1" applyFont="1" applyBorder="1" applyAlignment="1">
      <alignment horizontal="center"/>
    </xf>
    <xf numFmtId="3" fontId="5" fillId="0" borderId="12" xfId="6" applyNumberFormat="1" applyFont="1" applyBorder="1" applyAlignment="1">
      <alignment horizontal="center"/>
    </xf>
    <xf numFmtId="0" fontId="5" fillId="0" borderId="4" xfId="6" applyFont="1" applyBorder="1"/>
    <xf numFmtId="3" fontId="5" fillId="0" borderId="38" xfId="6" applyNumberFormat="1" applyFont="1" applyBorder="1" applyAlignment="1">
      <alignment horizontal="center"/>
    </xf>
    <xf numFmtId="3" fontId="5" fillId="0" borderId="13" xfId="6" applyNumberFormat="1" applyFont="1" applyBorder="1" applyAlignment="1">
      <alignment horizontal="center"/>
    </xf>
    <xf numFmtId="3" fontId="5" fillId="0" borderId="14" xfId="6" applyNumberFormat="1" applyFont="1" applyBorder="1" applyAlignment="1">
      <alignment horizontal="center"/>
    </xf>
    <xf numFmtId="3" fontId="5" fillId="0" borderId="18" xfId="6" applyNumberFormat="1" applyFont="1" applyBorder="1" applyAlignment="1">
      <alignment horizontal="center"/>
    </xf>
    <xf numFmtId="3" fontId="5" fillId="0" borderId="22" xfId="6" applyNumberFormat="1" applyFont="1" applyBorder="1" applyAlignment="1">
      <alignment horizontal="center"/>
    </xf>
    <xf numFmtId="0" fontId="5" fillId="0" borderId="10" xfId="6" applyFont="1" applyBorder="1"/>
    <xf numFmtId="3" fontId="5" fillId="0" borderId="1" xfId="6" applyNumberFormat="1" applyFont="1" applyBorder="1" applyAlignment="1">
      <alignment horizontal="center"/>
    </xf>
    <xf numFmtId="3" fontId="5" fillId="0" borderId="0" xfId="6" applyNumberFormat="1" applyFont="1" applyAlignment="1">
      <alignment horizontal="center"/>
    </xf>
    <xf numFmtId="3" fontId="5" fillId="0" borderId="21" xfId="6" applyNumberFormat="1" applyFont="1" applyBorder="1" applyAlignment="1">
      <alignment horizontal="center"/>
    </xf>
    <xf numFmtId="0" fontId="6" fillId="0" borderId="0" xfId="6" applyFont="1"/>
    <xf numFmtId="0" fontId="6" fillId="0" borderId="0" xfId="6" applyFont="1" applyAlignment="1">
      <alignment horizontal="center"/>
    </xf>
    <xf numFmtId="0" fontId="11" fillId="0" borderId="0" xfId="6" applyFont="1" applyAlignment="1">
      <alignment horizontal="left"/>
    </xf>
    <xf numFmtId="0" fontId="13" fillId="0" borderId="0" xfId="6" applyFont="1"/>
    <xf numFmtId="0" fontId="6" fillId="0" borderId="0" xfId="6" applyFont="1" applyAlignment="1">
      <alignment horizontal="left"/>
    </xf>
    <xf numFmtId="0" fontId="7" fillId="0" borderId="0" xfId="6" applyFont="1" applyAlignment="1">
      <alignment horizontal="center"/>
    </xf>
    <xf numFmtId="3" fontId="5" fillId="0" borderId="15" xfId="6" applyNumberFormat="1" applyFont="1" applyBorder="1" applyAlignment="1">
      <alignment horizontal="center"/>
    </xf>
    <xf numFmtId="3" fontId="5" fillId="0" borderId="16" xfId="6" applyNumberFormat="1" applyFont="1" applyBorder="1" applyAlignment="1">
      <alignment horizontal="center"/>
    </xf>
    <xf numFmtId="0" fontId="7" fillId="0" borderId="0" xfId="6" applyFont="1"/>
    <xf numFmtId="0" fontId="14" fillId="0" borderId="0" xfId="6" applyFont="1"/>
    <xf numFmtId="0" fontId="18" fillId="0" borderId="0" xfId="6" applyFont="1"/>
    <xf numFmtId="0" fontId="7" fillId="0" borderId="10" xfId="6" applyFont="1" applyBorder="1" applyAlignment="1">
      <alignment vertical="top" wrapText="1"/>
    </xf>
    <xf numFmtId="0" fontId="15" fillId="0" borderId="29" xfId="6" applyFont="1" applyBorder="1" applyAlignment="1">
      <alignment vertical="top" wrapText="1"/>
    </xf>
    <xf numFmtId="0" fontId="7" fillId="0" borderId="20" xfId="6" applyFont="1" applyBorder="1" applyAlignment="1">
      <alignment horizontal="center" vertical="top" wrapText="1"/>
    </xf>
    <xf numFmtId="0" fontId="7" fillId="0" borderId="22" xfId="6" applyFont="1" applyBorder="1" applyAlignment="1">
      <alignment horizontal="center" vertical="top" wrapText="1"/>
    </xf>
    <xf numFmtId="0" fontId="7" fillId="0" borderId="18" xfId="6" applyFont="1" applyBorder="1" applyAlignment="1">
      <alignment horizontal="center" vertical="top" wrapText="1"/>
    </xf>
    <xf numFmtId="0" fontId="5" fillId="0" borderId="0" xfId="6" applyFont="1" applyAlignment="1">
      <alignment vertical="top" wrapText="1"/>
    </xf>
    <xf numFmtId="0" fontId="13" fillId="0" borderId="0" xfId="6" applyFont="1" applyAlignment="1">
      <alignment vertical="top" wrapText="1"/>
    </xf>
    <xf numFmtId="0" fontId="5" fillId="0" borderId="33" xfId="6" applyFont="1" applyBorder="1"/>
    <xf numFmtId="0" fontId="13" fillId="0" borderId="29" xfId="6" applyFont="1" applyBorder="1"/>
    <xf numFmtId="0" fontId="5" fillId="0" borderId="5" xfId="6" applyFont="1" applyBorder="1"/>
    <xf numFmtId="3" fontId="5" fillId="0" borderId="49" xfId="6" applyNumberFormat="1" applyFont="1" applyBorder="1" applyAlignment="1">
      <alignment horizontal="center"/>
    </xf>
    <xf numFmtId="3" fontId="5" fillId="0" borderId="26" xfId="6" applyNumberFormat="1" applyFont="1" applyBorder="1" applyAlignment="1">
      <alignment horizontal="center"/>
    </xf>
    <xf numFmtId="3" fontId="5" fillId="0" borderId="28" xfId="6" applyNumberFormat="1" applyFont="1" applyBorder="1" applyAlignment="1">
      <alignment horizontal="center"/>
    </xf>
    <xf numFmtId="3" fontId="5" fillId="0" borderId="50" xfId="6" applyNumberFormat="1" applyFont="1" applyBorder="1" applyAlignment="1">
      <alignment horizontal="center"/>
    </xf>
    <xf numFmtId="3" fontId="5" fillId="0" borderId="31" xfId="6" applyNumberFormat="1" applyFont="1" applyBorder="1" applyAlignment="1">
      <alignment horizontal="center"/>
    </xf>
    <xf numFmtId="3" fontId="5" fillId="0" borderId="39" xfId="6" applyNumberFormat="1" applyFont="1" applyBorder="1" applyAlignment="1">
      <alignment horizontal="center"/>
    </xf>
    <xf numFmtId="3" fontId="5" fillId="0" borderId="58" xfId="6" applyNumberFormat="1" applyFont="1" applyBorder="1" applyAlignment="1">
      <alignment horizontal="center"/>
    </xf>
    <xf numFmtId="3" fontId="5" fillId="0" borderId="17" xfId="6" applyNumberFormat="1" applyFont="1" applyBorder="1" applyAlignment="1">
      <alignment horizontal="center"/>
    </xf>
    <xf numFmtId="3" fontId="5" fillId="0" borderId="59" xfId="6" applyNumberFormat="1" applyFont="1" applyBorder="1" applyAlignment="1">
      <alignment horizontal="center"/>
    </xf>
    <xf numFmtId="0" fontId="6" fillId="0" borderId="3" xfId="6" applyFont="1" applyBorder="1"/>
    <xf numFmtId="164" fontId="6" fillId="0" borderId="50" xfId="6" applyNumberFormat="1" applyFont="1" applyBorder="1" applyAlignment="1">
      <alignment horizontal="center"/>
    </xf>
    <xf numFmtId="164" fontId="6" fillId="0" borderId="1" xfId="6" applyNumberFormat="1" applyFont="1" applyBorder="1" applyAlignment="1">
      <alignment horizontal="center"/>
    </xf>
    <xf numFmtId="164" fontId="6" fillId="0" borderId="11" xfId="6" applyNumberFormat="1" applyFont="1" applyBorder="1" applyAlignment="1">
      <alignment horizontal="center"/>
    </xf>
    <xf numFmtId="164" fontId="6" fillId="0" borderId="12" xfId="6" applyNumberFormat="1" applyFont="1" applyBorder="1" applyAlignment="1">
      <alignment horizontal="center"/>
    </xf>
    <xf numFmtId="164" fontId="6" fillId="0" borderId="57" xfId="6" applyNumberFormat="1" applyFont="1" applyBorder="1" applyAlignment="1">
      <alignment horizontal="center"/>
    </xf>
    <xf numFmtId="164" fontId="6" fillId="0" borderId="37" xfId="6" applyNumberFormat="1" applyFont="1" applyBorder="1" applyAlignment="1">
      <alignment horizontal="center"/>
    </xf>
    <xf numFmtId="0" fontId="6" fillId="0" borderId="5" xfId="6" applyFont="1" applyBorder="1"/>
    <xf numFmtId="164" fontId="6" fillId="0" borderId="25" xfId="6" applyNumberFormat="1" applyFont="1" applyBorder="1" applyAlignment="1">
      <alignment horizontal="center"/>
    </xf>
    <xf numFmtId="0" fontId="6" fillId="0" borderId="6" xfId="6" applyFont="1" applyBorder="1"/>
    <xf numFmtId="164" fontId="6" fillId="0" borderId="21" xfId="6" applyNumberFormat="1" applyFont="1" applyBorder="1" applyAlignment="1">
      <alignment horizontal="center"/>
    </xf>
    <xf numFmtId="164" fontId="6" fillId="0" borderId="22" xfId="6" applyNumberFormat="1" applyFont="1" applyBorder="1" applyAlignment="1">
      <alignment horizontal="center"/>
    </xf>
    <xf numFmtId="164" fontId="6" fillId="0" borderId="18" xfId="6" applyNumberFormat="1" applyFont="1" applyBorder="1" applyAlignment="1">
      <alignment horizontal="center"/>
    </xf>
    <xf numFmtId="164" fontId="6" fillId="0" borderId="20" xfId="6" applyNumberFormat="1" applyFont="1" applyBorder="1" applyAlignment="1">
      <alignment horizontal="center"/>
    </xf>
    <xf numFmtId="3" fontId="10" fillId="0" borderId="0" xfId="6" applyNumberFormat="1" applyFont="1" applyAlignment="1">
      <alignment horizontal="center"/>
    </xf>
    <xf numFmtId="0" fontId="7" fillId="0" borderId="21" xfId="6" applyFont="1" applyBorder="1" applyAlignment="1">
      <alignment horizontal="center" vertical="top" wrapText="1"/>
    </xf>
    <xf numFmtId="3" fontId="5" fillId="0" borderId="24" xfId="6" applyNumberFormat="1" applyFont="1" applyBorder="1" applyAlignment="1">
      <alignment horizontal="center"/>
    </xf>
    <xf numFmtId="3" fontId="5" fillId="0" borderId="25" xfId="6" applyNumberFormat="1" applyFont="1" applyBorder="1" applyAlignment="1">
      <alignment horizontal="center"/>
    </xf>
    <xf numFmtId="0" fontId="13" fillId="0" borderId="40" xfId="6" applyFont="1" applyBorder="1"/>
    <xf numFmtId="0" fontId="14" fillId="0" borderId="40" xfId="6" applyFont="1" applyBorder="1"/>
    <xf numFmtId="0" fontId="6" fillId="0" borderId="40" xfId="6" applyFont="1" applyBorder="1"/>
    <xf numFmtId="164" fontId="6" fillId="0" borderId="0" xfId="6" applyNumberFormat="1" applyFont="1" applyAlignment="1">
      <alignment horizontal="center"/>
    </xf>
    <xf numFmtId="0" fontId="6" fillId="0" borderId="19" xfId="6" applyFont="1" applyBorder="1"/>
    <xf numFmtId="0" fontId="12" fillId="0" borderId="18" xfId="6" applyFont="1" applyBorder="1" applyAlignment="1">
      <alignment horizontal="center" vertical="top" wrapText="1"/>
    </xf>
    <xf numFmtId="3" fontId="6" fillId="0" borderId="14" xfId="6" applyNumberFormat="1" applyFont="1" applyBorder="1" applyAlignment="1">
      <alignment horizontal="center"/>
    </xf>
    <xf numFmtId="3" fontId="6" fillId="0" borderId="28" xfId="6" applyNumberFormat="1" applyFont="1" applyBorder="1" applyAlignment="1">
      <alignment horizontal="center"/>
    </xf>
    <xf numFmtId="3" fontId="6" fillId="0" borderId="12" xfId="6" applyNumberFormat="1" applyFont="1" applyBorder="1" applyAlignment="1">
      <alignment horizontal="center"/>
    </xf>
    <xf numFmtId="3" fontId="6" fillId="0" borderId="16" xfId="6" applyNumberFormat="1" applyFont="1" applyBorder="1" applyAlignment="1">
      <alignment horizontal="center"/>
    </xf>
    <xf numFmtId="3" fontId="6" fillId="0" borderId="59" xfId="6" applyNumberFormat="1" applyFont="1" applyBorder="1" applyAlignment="1">
      <alignment horizontal="center"/>
    </xf>
    <xf numFmtId="0" fontId="16" fillId="0" borderId="0" xfId="6" applyFont="1"/>
    <xf numFmtId="0" fontId="19" fillId="0" borderId="0" xfId="6" applyFont="1" applyAlignment="1">
      <alignment horizontal="center"/>
    </xf>
    <xf numFmtId="0" fontId="9" fillId="4" borderId="8" xfId="6" applyFont="1" applyFill="1" applyBorder="1"/>
    <xf numFmtId="0" fontId="7" fillId="0" borderId="40" xfId="6" applyFont="1" applyBorder="1"/>
    <xf numFmtId="0" fontId="9" fillId="4" borderId="6" xfId="6" applyFont="1" applyFill="1" applyBorder="1"/>
    <xf numFmtId="0" fontId="9" fillId="4" borderId="22" xfId="6" applyFont="1" applyFill="1" applyBorder="1" applyAlignment="1">
      <alignment horizontal="center"/>
    </xf>
    <xf numFmtId="0" fontId="9" fillId="4" borderId="18" xfId="6" applyFont="1" applyFill="1" applyBorder="1" applyAlignment="1">
      <alignment horizontal="center"/>
    </xf>
    <xf numFmtId="0" fontId="5" fillId="0" borderId="60" xfId="6" applyFont="1" applyBorder="1"/>
    <xf numFmtId="3" fontId="5" fillId="5" borderId="14" xfId="6" applyNumberFormat="1" applyFont="1" applyFill="1" applyBorder="1" applyAlignment="1">
      <alignment horizontal="center"/>
    </xf>
    <xf numFmtId="0" fontId="5" fillId="0" borderId="40" xfId="6" applyFont="1" applyBorder="1"/>
    <xf numFmtId="3" fontId="5" fillId="5" borderId="62" xfId="6" applyNumberFormat="1" applyFont="1" applyFill="1" applyBorder="1" applyAlignment="1">
      <alignment horizontal="center"/>
    </xf>
    <xf numFmtId="3" fontId="5" fillId="0" borderId="0" xfId="6" applyNumberFormat="1" applyFont="1"/>
    <xf numFmtId="0" fontId="5" fillId="0" borderId="61" xfId="6" applyFont="1" applyBorder="1"/>
    <xf numFmtId="3" fontId="5" fillId="5" borderId="16" xfId="6" applyNumberFormat="1" applyFont="1" applyFill="1" applyBorder="1" applyAlignment="1">
      <alignment horizontal="center"/>
    </xf>
    <xf numFmtId="3" fontId="5" fillId="5" borderId="63" xfId="6" applyNumberFormat="1" applyFont="1" applyFill="1" applyBorder="1" applyAlignment="1">
      <alignment horizontal="center"/>
    </xf>
    <xf numFmtId="0" fontId="21" fillId="0" borderId="43" xfId="6" applyFont="1" applyBorder="1"/>
    <xf numFmtId="0" fontId="21" fillId="0" borderId="0" xfId="6" applyFont="1"/>
    <xf numFmtId="164" fontId="21" fillId="0" borderId="43" xfId="6" applyNumberFormat="1" applyFont="1" applyBorder="1" applyAlignment="1">
      <alignment horizontal="center"/>
    </xf>
    <xf numFmtId="0" fontId="22" fillId="0" borderId="0" xfId="6" applyFont="1"/>
    <xf numFmtId="0" fontId="23" fillId="0" borderId="0" xfId="6" applyFont="1" applyAlignment="1">
      <alignment horizontal="center"/>
    </xf>
    <xf numFmtId="0" fontId="5" fillId="0" borderId="45" xfId="6" applyFont="1" applyBorder="1"/>
    <xf numFmtId="2" fontId="16" fillId="0" borderId="0" xfId="6" applyNumberFormat="1" applyFont="1" applyAlignment="1">
      <alignment horizontal="center"/>
    </xf>
    <xf numFmtId="3" fontId="5" fillId="5" borderId="18" xfId="6" applyNumberFormat="1" applyFont="1" applyFill="1" applyBorder="1" applyAlignment="1">
      <alignment horizontal="center"/>
    </xf>
    <xf numFmtId="3" fontId="5" fillId="5" borderId="12" xfId="6" applyNumberFormat="1" applyFont="1" applyFill="1" applyBorder="1" applyAlignment="1">
      <alignment horizontal="center"/>
    </xf>
    <xf numFmtId="0" fontId="19" fillId="0" borderId="0" xfId="6" applyFont="1"/>
    <xf numFmtId="164" fontId="21" fillId="0" borderId="0" xfId="6" applyNumberFormat="1" applyFont="1" applyAlignment="1">
      <alignment horizontal="center"/>
    </xf>
    <xf numFmtId="3" fontId="20" fillId="0" borderId="39" xfId="6" applyNumberFormat="1" applyFont="1" applyBorder="1" applyAlignment="1">
      <alignment horizontal="center"/>
    </xf>
    <xf numFmtId="3" fontId="20" fillId="5" borderId="16" xfId="6" applyNumberFormat="1" applyFont="1" applyFill="1" applyBorder="1" applyAlignment="1">
      <alignment horizontal="center"/>
    </xf>
    <xf numFmtId="164" fontId="6" fillId="0" borderId="39" xfId="6" applyNumberFormat="1" applyFont="1" applyBorder="1" applyAlignment="1">
      <alignment horizontal="center"/>
    </xf>
    <xf numFmtId="164" fontId="6" fillId="0" borderId="15" xfId="6" applyNumberFormat="1" applyFont="1" applyBorder="1" applyAlignment="1">
      <alignment horizontal="center"/>
    </xf>
    <xf numFmtId="164" fontId="6" fillId="0" borderId="61" xfId="6" applyNumberFormat="1" applyFont="1" applyBorder="1" applyAlignment="1">
      <alignment horizontal="center"/>
    </xf>
    <xf numFmtId="164" fontId="6" fillId="0" borderId="16" xfId="6" applyNumberFormat="1" applyFont="1" applyBorder="1" applyAlignment="1">
      <alignment horizontal="center"/>
    </xf>
    <xf numFmtId="164" fontId="6" fillId="0" borderId="2" xfId="6" applyNumberFormat="1" applyFont="1" applyBorder="1" applyAlignment="1">
      <alignment horizontal="center"/>
    </xf>
    <xf numFmtId="164" fontId="6" fillId="0" borderId="45" xfId="6" applyNumberFormat="1" applyFont="1" applyBorder="1" applyAlignment="1">
      <alignment horizontal="center"/>
    </xf>
    <xf numFmtId="164" fontId="6" fillId="0" borderId="58" xfId="6" applyNumberFormat="1" applyFont="1" applyBorder="1" applyAlignment="1">
      <alignment horizontal="center"/>
    </xf>
    <xf numFmtId="164" fontId="6" fillId="0" borderId="17" xfId="6" applyNumberFormat="1" applyFont="1" applyBorder="1" applyAlignment="1">
      <alignment horizontal="center"/>
    </xf>
    <xf numFmtId="164" fontId="6" fillId="0" borderId="59" xfId="6" applyNumberFormat="1" applyFont="1" applyBorder="1" applyAlignment="1">
      <alignment horizontal="center"/>
    </xf>
    <xf numFmtId="164" fontId="6" fillId="0" borderId="3" xfId="6" applyNumberFormat="1" applyFont="1" applyBorder="1" applyAlignment="1">
      <alignment horizontal="center"/>
    </xf>
    <xf numFmtId="164" fontId="6" fillId="0" borderId="5" xfId="6" applyNumberFormat="1" applyFont="1" applyBorder="1" applyAlignment="1">
      <alignment horizontal="center"/>
    </xf>
    <xf numFmtId="164" fontId="6" fillId="0" borderId="6" xfId="6" applyNumberFormat="1" applyFont="1" applyBorder="1" applyAlignment="1">
      <alignment horizontal="center"/>
    </xf>
    <xf numFmtId="0" fontId="7" fillId="0" borderId="0" xfId="6" applyFont="1" applyAlignment="1">
      <alignment horizontal="center" vertical="top" wrapText="1"/>
    </xf>
    <xf numFmtId="0" fontId="5" fillId="6" borderId="5" xfId="0" applyFont="1" applyFill="1" applyBorder="1"/>
    <xf numFmtId="164" fontId="5" fillId="0" borderId="0" xfId="9" applyNumberFormat="1" applyFont="1"/>
    <xf numFmtId="165" fontId="16" fillId="0" borderId="0" xfId="6" applyNumberFormat="1" applyFont="1"/>
    <xf numFmtId="0" fontId="24" fillId="0" borderId="0" xfId="0" applyFont="1" applyAlignment="1">
      <alignment vertical="center"/>
    </xf>
    <xf numFmtId="0" fontId="5" fillId="2" borderId="3" xfId="0" applyFont="1" applyFill="1" applyBorder="1" applyAlignment="1">
      <alignment horizontal="left"/>
    </xf>
    <xf numFmtId="49" fontId="5" fillId="2" borderId="3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3" fontId="5" fillId="2" borderId="23" xfId="0" applyNumberFormat="1" applyFont="1" applyFill="1" applyBorder="1" applyAlignment="1">
      <alignment horizontal="center"/>
    </xf>
    <xf numFmtId="3" fontId="5" fillId="2" borderId="11" xfId="0" applyNumberFormat="1" applyFont="1" applyFill="1" applyBorder="1" applyAlignment="1">
      <alignment horizontal="center"/>
    </xf>
    <xf numFmtId="3" fontId="5" fillId="2" borderId="12" xfId="0" applyNumberFormat="1" applyFont="1" applyFill="1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3" fontId="5" fillId="2" borderId="34" xfId="0" applyNumberFormat="1" applyFont="1" applyFill="1" applyBorder="1" applyAlignment="1">
      <alignment horizontal="center"/>
    </xf>
    <xf numFmtId="3" fontId="5" fillId="2" borderId="35" xfId="0" applyNumberFormat="1" applyFont="1" applyFill="1" applyBorder="1" applyAlignment="1">
      <alignment horizontal="center"/>
    </xf>
    <xf numFmtId="3" fontId="5" fillId="2" borderId="36" xfId="0" applyNumberFormat="1" applyFont="1" applyFill="1" applyBorder="1" applyAlignment="1">
      <alignment horizontal="center"/>
    </xf>
    <xf numFmtId="3" fontId="5" fillId="2" borderId="4" xfId="0" applyNumberFormat="1" applyFont="1" applyFill="1" applyBorder="1" applyAlignment="1">
      <alignment horizontal="center"/>
    </xf>
    <xf numFmtId="3" fontId="5" fillId="2" borderId="31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3" fontId="5" fillId="2" borderId="24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0" fontId="5" fillId="2" borderId="0" xfId="0" applyFont="1" applyFill="1"/>
    <xf numFmtId="0" fontId="20" fillId="0" borderId="0" xfId="0" applyFont="1" applyAlignment="1">
      <alignment horizontal="center"/>
    </xf>
    <xf numFmtId="9" fontId="26" fillId="0" borderId="8" xfId="0" applyNumberFormat="1" applyFont="1" applyBorder="1" applyAlignment="1">
      <alignment horizontal="center"/>
    </xf>
    <xf numFmtId="9" fontId="20" fillId="0" borderId="3" xfId="0" applyNumberFormat="1" applyFont="1" applyBorder="1" applyAlignment="1">
      <alignment horizontal="center"/>
    </xf>
    <xf numFmtId="9" fontId="20" fillId="0" borderId="4" xfId="0" applyNumberFormat="1" applyFont="1" applyBorder="1" applyAlignment="1">
      <alignment horizontal="center"/>
    </xf>
    <xf numFmtId="9" fontId="20" fillId="0" borderId="5" xfId="0" applyNumberFormat="1" applyFont="1" applyBorder="1" applyAlignment="1">
      <alignment horizontal="center"/>
    </xf>
    <xf numFmtId="9" fontId="20" fillId="0" borderId="10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164" fontId="20" fillId="0" borderId="5" xfId="0" applyNumberFormat="1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9" fontId="26" fillId="0" borderId="10" xfId="0" applyNumberFormat="1" applyFont="1" applyBorder="1" applyAlignment="1">
      <alignment horizontal="center"/>
    </xf>
    <xf numFmtId="9" fontId="20" fillId="0" borderId="33" xfId="0" applyNumberFormat="1" applyFont="1" applyBorder="1" applyAlignment="1">
      <alignment horizontal="center"/>
    </xf>
    <xf numFmtId="0" fontId="27" fillId="0" borderId="0" xfId="0" applyFont="1"/>
    <xf numFmtId="0" fontId="5" fillId="0" borderId="50" xfId="11" applyFont="1" applyBorder="1" applyAlignment="1">
      <alignment horizontal="center" wrapText="1"/>
    </xf>
    <xf numFmtId="0" fontId="5" fillId="0" borderId="1" xfId="11" applyFont="1" applyBorder="1" applyAlignment="1">
      <alignment horizontal="center" wrapText="1"/>
    </xf>
    <xf numFmtId="0" fontId="5" fillId="0" borderId="2" xfId="11" applyFont="1" applyBorder="1" applyAlignment="1">
      <alignment horizontal="center" wrapText="1"/>
    </xf>
    <xf numFmtId="0" fontId="5" fillId="0" borderId="64" xfId="11" applyFont="1" applyBorder="1" applyAlignment="1">
      <alignment horizontal="center" wrapText="1"/>
    </xf>
    <xf numFmtId="0" fontId="5" fillId="0" borderId="65" xfId="11" applyFont="1" applyBorder="1" applyAlignment="1">
      <alignment horizontal="center" wrapText="1"/>
    </xf>
    <xf numFmtId="0" fontId="5" fillId="0" borderId="66" xfId="11" applyFont="1" applyBorder="1" applyAlignment="1">
      <alignment horizontal="center" wrapText="1"/>
    </xf>
    <xf numFmtId="0" fontId="5" fillId="0" borderId="0" xfId="11" applyFont="1" applyAlignment="1">
      <alignment horizontal="center" wrapText="1"/>
    </xf>
    <xf numFmtId="3" fontId="5" fillId="0" borderId="12" xfId="11" applyNumberFormat="1" applyFont="1" applyBorder="1" applyAlignment="1">
      <alignment horizontal="right" vertical="top"/>
    </xf>
    <xf numFmtId="3" fontId="5" fillId="0" borderId="37" xfId="11" applyNumberFormat="1" applyFont="1" applyBorder="1" applyAlignment="1">
      <alignment horizontal="right" vertical="top"/>
    </xf>
    <xf numFmtId="3" fontId="5" fillId="0" borderId="11" xfId="11" applyNumberFormat="1" applyFont="1" applyBorder="1" applyAlignment="1">
      <alignment horizontal="right" vertical="top"/>
    </xf>
    <xf numFmtId="3" fontId="5" fillId="0" borderId="23" xfId="11" applyNumberFormat="1" applyFont="1" applyBorder="1" applyAlignment="1">
      <alignment horizontal="right" vertical="top"/>
    </xf>
    <xf numFmtId="3" fontId="5" fillId="0" borderId="67" xfId="11" applyNumberFormat="1" applyFont="1" applyBorder="1" applyAlignment="1">
      <alignment horizontal="right" vertical="top"/>
    </xf>
    <xf numFmtId="3" fontId="5" fillId="0" borderId="68" xfId="11" applyNumberFormat="1" applyFont="1" applyBorder="1" applyAlignment="1">
      <alignment horizontal="right" vertical="top"/>
    </xf>
    <xf numFmtId="3" fontId="5" fillId="5" borderId="13" xfId="11" applyNumberFormat="1" applyFont="1" applyFill="1" applyBorder="1" applyAlignment="1">
      <alignment horizontal="right" vertical="top"/>
    </xf>
    <xf numFmtId="3" fontId="5" fillId="5" borderId="14" xfId="11" applyNumberFormat="1" applyFont="1" applyFill="1" applyBorder="1" applyAlignment="1">
      <alignment horizontal="right" vertical="top"/>
    </xf>
    <xf numFmtId="3" fontId="5" fillId="5" borderId="24" xfId="11" applyNumberFormat="1" applyFont="1" applyFill="1" applyBorder="1" applyAlignment="1">
      <alignment horizontal="right" vertical="top"/>
    </xf>
    <xf numFmtId="3" fontId="5" fillId="0" borderId="14" xfId="11" applyNumberFormat="1" applyFont="1" applyBorder="1" applyAlignment="1">
      <alignment horizontal="right" vertical="top"/>
    </xf>
    <xf numFmtId="3" fontId="5" fillId="0" borderId="38" xfId="11" applyNumberFormat="1" applyFont="1" applyBorder="1" applyAlignment="1">
      <alignment horizontal="right" vertical="top"/>
    </xf>
    <xf numFmtId="3" fontId="5" fillId="0" borderId="13" xfId="11" applyNumberFormat="1" applyFont="1" applyBorder="1" applyAlignment="1">
      <alignment horizontal="right" vertical="top"/>
    </xf>
    <xf numFmtId="3" fontId="5" fillId="0" borderId="24" xfId="11" applyNumberFormat="1" applyFont="1" applyBorder="1" applyAlignment="1">
      <alignment horizontal="right" vertical="top"/>
    </xf>
    <xf numFmtId="3" fontId="5" fillId="0" borderId="69" xfId="11" applyNumberFormat="1" applyFont="1" applyBorder="1" applyAlignment="1">
      <alignment horizontal="right" vertical="top"/>
    </xf>
    <xf numFmtId="3" fontId="5" fillId="0" borderId="70" xfId="11" applyNumberFormat="1" applyFont="1" applyBorder="1" applyAlignment="1">
      <alignment horizontal="right" vertical="top"/>
    </xf>
    <xf numFmtId="0" fontId="5" fillId="0" borderId="61" xfId="11" applyFont="1" applyBorder="1" applyAlignment="1">
      <alignment horizontal="left" vertical="top" wrapText="1"/>
    </xf>
    <xf numFmtId="3" fontId="5" fillId="5" borderId="39" xfId="11" applyNumberFormat="1" applyFont="1" applyFill="1" applyBorder="1" applyAlignment="1">
      <alignment horizontal="right" vertical="top"/>
    </xf>
    <xf numFmtId="3" fontId="5" fillId="5" borderId="15" xfId="11" applyNumberFormat="1" applyFont="1" applyFill="1" applyBorder="1" applyAlignment="1">
      <alignment horizontal="right" vertical="top"/>
    </xf>
    <xf numFmtId="3" fontId="5" fillId="5" borderId="16" xfId="11" applyNumberFormat="1" applyFont="1" applyFill="1" applyBorder="1" applyAlignment="1">
      <alignment horizontal="right" vertical="top"/>
    </xf>
    <xf numFmtId="3" fontId="5" fillId="5" borderId="31" xfId="11" applyNumberFormat="1" applyFont="1" applyFill="1" applyBorder="1" applyAlignment="1">
      <alignment horizontal="right" vertical="top"/>
    </xf>
    <xf numFmtId="3" fontId="5" fillId="0" borderId="16" xfId="11" applyNumberFormat="1" applyFont="1" applyBorder="1" applyAlignment="1">
      <alignment horizontal="right" vertical="top"/>
    </xf>
    <xf numFmtId="0" fontId="5" fillId="0" borderId="71" xfId="11" applyFont="1" applyBorder="1" applyAlignment="1">
      <alignment horizontal="left" vertical="top" wrapText="1"/>
    </xf>
    <xf numFmtId="3" fontId="5" fillId="5" borderId="72" xfId="11" applyNumberFormat="1" applyFont="1" applyFill="1" applyBorder="1" applyAlignment="1">
      <alignment horizontal="right" vertical="top"/>
    </xf>
    <xf numFmtId="3" fontId="5" fillId="5" borderId="35" xfId="11" applyNumberFormat="1" applyFont="1" applyFill="1" applyBorder="1" applyAlignment="1">
      <alignment horizontal="right" vertical="top"/>
    </xf>
    <xf numFmtId="3" fontId="5" fillId="5" borderId="36" xfId="11" applyNumberFormat="1" applyFont="1" applyFill="1" applyBorder="1" applyAlignment="1">
      <alignment horizontal="right" vertical="top"/>
    </xf>
    <xf numFmtId="3" fontId="5" fillId="5" borderId="34" xfId="11" applyNumberFormat="1" applyFont="1" applyFill="1" applyBorder="1" applyAlignment="1">
      <alignment horizontal="right" vertical="top"/>
    </xf>
    <xf numFmtId="3" fontId="5" fillId="0" borderId="36" xfId="11" applyNumberFormat="1" applyFont="1" applyBorder="1" applyAlignment="1">
      <alignment horizontal="right" vertical="top"/>
    </xf>
    <xf numFmtId="0" fontId="5" fillId="0" borderId="73" xfId="11" applyFont="1" applyBorder="1" applyAlignment="1">
      <alignment horizontal="left" vertical="top" wrapText="1"/>
    </xf>
    <xf numFmtId="3" fontId="5" fillId="5" borderId="74" xfId="11" applyNumberFormat="1" applyFont="1" applyFill="1" applyBorder="1" applyAlignment="1">
      <alignment horizontal="right" vertical="top"/>
    </xf>
    <xf numFmtId="3" fontId="5" fillId="0" borderId="39" xfId="11" applyNumberFormat="1" applyFont="1" applyBorder="1" applyAlignment="1">
      <alignment horizontal="right" vertical="top"/>
    </xf>
    <xf numFmtId="3" fontId="5" fillId="0" borderId="15" xfId="11" applyNumberFormat="1" applyFont="1" applyBorder="1" applyAlignment="1">
      <alignment horizontal="right" vertical="top"/>
    </xf>
    <xf numFmtId="3" fontId="5" fillId="0" borderId="75" xfId="11" applyNumberFormat="1" applyFont="1" applyBorder="1" applyAlignment="1">
      <alignment horizontal="right" vertical="top"/>
    </xf>
    <xf numFmtId="3" fontId="5" fillId="0" borderId="76" xfId="11" applyNumberFormat="1" applyFont="1" applyBorder="1" applyAlignment="1">
      <alignment horizontal="right" vertical="top"/>
    </xf>
    <xf numFmtId="3" fontId="5" fillId="0" borderId="58" xfId="11" applyNumberFormat="1" applyFont="1" applyBorder="1" applyAlignment="1">
      <alignment horizontal="right" vertical="top"/>
    </xf>
    <xf numFmtId="3" fontId="5" fillId="0" borderId="17" xfId="11" applyNumberFormat="1" applyFont="1" applyBorder="1" applyAlignment="1">
      <alignment horizontal="right" vertical="top"/>
    </xf>
    <xf numFmtId="3" fontId="5" fillId="0" borderId="59" xfId="11" applyNumberFormat="1" applyFont="1" applyBorder="1" applyAlignment="1">
      <alignment horizontal="right" vertical="top"/>
    </xf>
    <xf numFmtId="3" fontId="5" fillId="0" borderId="18" xfId="11" applyNumberFormat="1" applyFont="1" applyBorder="1" applyAlignment="1">
      <alignment horizontal="right" vertical="top"/>
    </xf>
    <xf numFmtId="3" fontId="5" fillId="0" borderId="77" xfId="11" applyNumberFormat="1" applyFont="1" applyBorder="1" applyAlignment="1">
      <alignment horizontal="right" vertical="top"/>
    </xf>
    <xf numFmtId="3" fontId="5" fillId="0" borderId="78" xfId="11" applyNumberFormat="1" applyFont="1" applyBorder="1" applyAlignment="1">
      <alignment horizontal="right" vertical="top"/>
    </xf>
    <xf numFmtId="3" fontId="5" fillId="0" borderId="10" xfId="11" applyNumberFormat="1" applyFont="1" applyBorder="1" applyAlignment="1">
      <alignment horizontal="right" vertical="top"/>
    </xf>
    <xf numFmtId="0" fontId="5" fillId="0" borderId="57" xfId="0" applyFont="1" applyBorder="1" applyAlignment="1">
      <alignment horizontal="right"/>
    </xf>
    <xf numFmtId="0" fontId="5" fillId="0" borderId="60" xfId="0" applyFont="1" applyBorder="1" applyAlignment="1">
      <alignment horizontal="right"/>
    </xf>
    <xf numFmtId="0" fontId="5" fillId="0" borderId="61" xfId="0" applyFont="1" applyBorder="1" applyAlignment="1">
      <alignment horizontal="right"/>
    </xf>
    <xf numFmtId="0" fontId="5" fillId="0" borderId="45" xfId="0" applyFont="1" applyBorder="1"/>
    <xf numFmtId="0" fontId="28" fillId="0" borderId="57" xfId="11" applyFont="1" applyBorder="1" applyAlignment="1">
      <alignment horizontal="left" vertical="top" wrapText="1"/>
    </xf>
    <xf numFmtId="3" fontId="28" fillId="5" borderId="37" xfId="11" applyNumberFormat="1" applyFont="1" applyFill="1" applyBorder="1" applyAlignment="1">
      <alignment horizontal="right" vertical="top"/>
    </xf>
    <xf numFmtId="3" fontId="28" fillId="5" borderId="11" xfId="11" applyNumberFormat="1" applyFont="1" applyFill="1" applyBorder="1" applyAlignment="1">
      <alignment horizontal="right" vertical="top"/>
    </xf>
    <xf numFmtId="3" fontId="28" fillId="5" borderId="12" xfId="11" applyNumberFormat="1" applyFont="1" applyFill="1" applyBorder="1" applyAlignment="1">
      <alignment horizontal="right" vertical="top"/>
    </xf>
    <xf numFmtId="3" fontId="28" fillId="5" borderId="23" xfId="11" applyNumberFormat="1" applyFont="1" applyFill="1" applyBorder="1" applyAlignment="1">
      <alignment horizontal="right" vertical="top"/>
    </xf>
    <xf numFmtId="3" fontId="28" fillId="0" borderId="12" xfId="11" applyNumberFormat="1" applyFont="1" applyBorder="1" applyAlignment="1">
      <alignment horizontal="right" vertical="top"/>
    </xf>
    <xf numFmtId="0" fontId="28" fillId="0" borderId="61" xfId="11" applyFont="1" applyBorder="1" applyAlignment="1">
      <alignment horizontal="left" vertical="top" wrapText="1"/>
    </xf>
    <xf numFmtId="3" fontId="28" fillId="5" borderId="39" xfId="11" applyNumberFormat="1" applyFont="1" applyFill="1" applyBorder="1" applyAlignment="1">
      <alignment horizontal="right" vertical="top"/>
    </xf>
    <xf numFmtId="3" fontId="28" fillId="5" borderId="15" xfId="11" applyNumberFormat="1" applyFont="1" applyFill="1" applyBorder="1" applyAlignment="1">
      <alignment horizontal="right" vertical="top"/>
    </xf>
    <xf numFmtId="3" fontId="28" fillId="5" borderId="16" xfId="11" applyNumberFormat="1" applyFont="1" applyFill="1" applyBorder="1" applyAlignment="1">
      <alignment horizontal="right" vertical="top"/>
    </xf>
    <xf numFmtId="3" fontId="28" fillId="5" borderId="31" xfId="11" applyNumberFormat="1" applyFont="1" applyFill="1" applyBorder="1" applyAlignment="1">
      <alignment horizontal="right" vertical="top"/>
    </xf>
    <xf numFmtId="3" fontId="28" fillId="0" borderId="16" xfId="11" applyNumberFormat="1" applyFont="1" applyBorder="1" applyAlignment="1">
      <alignment horizontal="right" vertical="top"/>
    </xf>
    <xf numFmtId="0" fontId="5" fillId="0" borderId="45" xfId="11" applyFont="1" applyBorder="1" applyAlignment="1">
      <alignment horizontal="left" vertical="top" wrapText="1"/>
    </xf>
    <xf numFmtId="3" fontId="5" fillId="0" borderId="6" xfId="11" applyNumberFormat="1" applyFont="1" applyBorder="1" applyAlignment="1">
      <alignment horizontal="right" vertical="top"/>
    </xf>
    <xf numFmtId="0" fontId="5" fillId="0" borderId="79" xfId="11" applyFont="1" applyBorder="1" applyAlignment="1">
      <alignment horizontal="left" vertical="top" wrapText="1"/>
    </xf>
    <xf numFmtId="0" fontId="5" fillId="0" borderId="20" xfId="11" applyFont="1" applyBorder="1" applyAlignment="1">
      <alignment horizontal="center" wrapText="1"/>
    </xf>
    <xf numFmtId="0" fontId="5" fillId="0" borderId="22" xfId="11" applyFont="1" applyBorder="1" applyAlignment="1">
      <alignment horizontal="center" wrapText="1"/>
    </xf>
    <xf numFmtId="0" fontId="5" fillId="0" borderId="18" xfId="11" applyFont="1" applyBorder="1" applyAlignment="1">
      <alignment horizontal="center" wrapText="1"/>
    </xf>
    <xf numFmtId="0" fontId="5" fillId="0" borderId="21" xfId="11" applyFont="1" applyBorder="1" applyAlignment="1">
      <alignment horizontal="center" wrapText="1"/>
    </xf>
    <xf numFmtId="0" fontId="5" fillId="0" borderId="80" xfId="11" applyFont="1" applyBorder="1" applyAlignment="1">
      <alignment horizontal="center" wrapText="1"/>
    </xf>
    <xf numFmtId="0" fontId="5" fillId="0" borderId="81" xfId="11" applyFont="1" applyBorder="1" applyAlignment="1">
      <alignment horizontal="center" wrapText="1"/>
    </xf>
    <xf numFmtId="3" fontId="5" fillId="0" borderId="74" xfId="11" applyNumberFormat="1" applyFont="1" applyBorder="1" applyAlignment="1">
      <alignment horizontal="right" vertical="top"/>
    </xf>
    <xf numFmtId="3" fontId="5" fillId="0" borderId="20" xfId="11" applyNumberFormat="1" applyFont="1" applyBorder="1" applyAlignment="1">
      <alignment horizontal="right" vertical="top"/>
    </xf>
    <xf numFmtId="3" fontId="5" fillId="0" borderId="53" xfId="11" applyNumberFormat="1" applyFont="1" applyBorder="1" applyAlignment="1">
      <alignment horizontal="right" vertical="top"/>
    </xf>
    <xf numFmtId="3" fontId="5" fillId="0" borderId="30" xfId="11" applyNumberFormat="1" applyFont="1" applyBorder="1" applyAlignment="1">
      <alignment horizontal="right" vertical="top"/>
    </xf>
    <xf numFmtId="3" fontId="5" fillId="0" borderId="32" xfId="11" applyNumberFormat="1" applyFont="1" applyBorder="1" applyAlignment="1">
      <alignment horizontal="right" vertical="top"/>
    </xf>
    <xf numFmtId="3" fontId="5" fillId="0" borderId="3" xfId="11" applyNumberFormat="1" applyFont="1" applyBorder="1" applyAlignment="1">
      <alignment horizontal="right" vertical="top"/>
    </xf>
    <xf numFmtId="3" fontId="5" fillId="0" borderId="4" xfId="11" applyNumberFormat="1" applyFont="1" applyBorder="1" applyAlignment="1">
      <alignment horizontal="right" vertical="top"/>
    </xf>
    <xf numFmtId="3" fontId="5" fillId="0" borderId="5" xfId="11" applyNumberFormat="1" applyFont="1" applyBorder="1" applyAlignment="1">
      <alignment horizontal="right" vertical="top"/>
    </xf>
    <xf numFmtId="0" fontId="28" fillId="0" borderId="45" xfId="0" applyFont="1" applyBorder="1" applyAlignment="1">
      <alignment horizontal="right"/>
    </xf>
    <xf numFmtId="3" fontId="28" fillId="0" borderId="58" xfId="11" applyNumberFormat="1" applyFont="1" applyBorder="1" applyAlignment="1">
      <alignment horizontal="right" vertical="top"/>
    </xf>
    <xf numFmtId="0" fontId="28" fillId="0" borderId="0" xfId="6" applyFont="1"/>
    <xf numFmtId="3" fontId="5" fillId="0" borderId="22" xfId="11" applyNumberFormat="1" applyFont="1" applyBorder="1" applyAlignment="1">
      <alignment horizontal="right" vertical="top"/>
    </xf>
    <xf numFmtId="3" fontId="5" fillId="0" borderId="51" xfId="11" applyNumberFormat="1" applyFont="1" applyBorder="1" applyAlignment="1">
      <alignment horizontal="right" vertical="top"/>
    </xf>
    <xf numFmtId="3" fontId="5" fillId="0" borderId="48" xfId="11" applyNumberFormat="1" applyFont="1" applyBorder="1" applyAlignment="1">
      <alignment horizontal="right" vertical="top"/>
    </xf>
    <xf numFmtId="3" fontId="28" fillId="0" borderId="17" xfId="11" applyNumberFormat="1" applyFont="1" applyBorder="1" applyAlignment="1">
      <alignment horizontal="right" vertical="top"/>
    </xf>
    <xf numFmtId="3" fontId="28" fillId="0" borderId="82" xfId="11" applyNumberFormat="1" applyFont="1" applyBorder="1" applyAlignment="1">
      <alignment horizontal="right" vertical="top"/>
    </xf>
    <xf numFmtId="3" fontId="28" fillId="0" borderId="59" xfId="11" applyNumberFormat="1" applyFont="1" applyBorder="1" applyAlignment="1">
      <alignment horizontal="right" vertical="top"/>
    </xf>
    <xf numFmtId="3" fontId="28" fillId="0" borderId="6" xfId="11" applyNumberFormat="1" applyFont="1" applyBorder="1" applyAlignment="1">
      <alignment horizontal="right" vertical="top"/>
    </xf>
    <xf numFmtId="0" fontId="5" fillId="0" borderId="83" xfId="0" applyFont="1" applyBorder="1" applyAlignment="1">
      <alignment horizontal="right"/>
    </xf>
    <xf numFmtId="0" fontId="29" fillId="0" borderId="0" xfId="0" applyFont="1" applyAlignment="1">
      <alignment horizontal="left"/>
    </xf>
    <xf numFmtId="9" fontId="5" fillId="0" borderId="37" xfId="10" applyFont="1" applyBorder="1" applyAlignment="1">
      <alignment horizontal="right" vertical="top"/>
    </xf>
    <xf numFmtId="9" fontId="5" fillId="0" borderId="11" xfId="10" applyFont="1" applyBorder="1" applyAlignment="1">
      <alignment horizontal="right" vertical="top"/>
    </xf>
    <xf numFmtId="9" fontId="5" fillId="0" borderId="12" xfId="10" applyFont="1" applyBorder="1" applyAlignment="1">
      <alignment horizontal="right" vertical="top"/>
    </xf>
    <xf numFmtId="9" fontId="5" fillId="0" borderId="38" xfId="10" applyFont="1" applyBorder="1" applyAlignment="1">
      <alignment horizontal="right" vertical="top"/>
    </xf>
    <xf numFmtId="9" fontId="5" fillId="0" borderId="13" xfId="10" applyFont="1" applyBorder="1" applyAlignment="1">
      <alignment horizontal="right" vertical="top"/>
    </xf>
    <xf numFmtId="9" fontId="5" fillId="0" borderId="14" xfId="10" applyFont="1" applyBorder="1" applyAlignment="1">
      <alignment horizontal="right" vertical="top"/>
    </xf>
    <xf numFmtId="9" fontId="5" fillId="0" borderId="49" xfId="10" applyFont="1" applyBorder="1" applyAlignment="1">
      <alignment horizontal="right" vertical="top"/>
    </xf>
    <xf numFmtId="9" fontId="5" fillId="0" borderId="26" xfId="10" applyFont="1" applyBorder="1" applyAlignment="1">
      <alignment horizontal="right" vertical="top"/>
    </xf>
    <xf numFmtId="9" fontId="5" fillId="0" borderId="28" xfId="10" applyFont="1" applyBorder="1" applyAlignment="1">
      <alignment horizontal="right" vertical="top"/>
    </xf>
    <xf numFmtId="9" fontId="5" fillId="0" borderId="58" xfId="10" applyFont="1" applyBorder="1" applyAlignment="1">
      <alignment horizontal="right" vertical="top"/>
    </xf>
    <xf numFmtId="9" fontId="5" fillId="0" borderId="17" xfId="10" applyFont="1" applyBorder="1" applyAlignment="1">
      <alignment horizontal="right" vertical="top"/>
    </xf>
    <xf numFmtId="9" fontId="5" fillId="0" borderId="59" xfId="10" applyFont="1" applyBorder="1" applyAlignment="1">
      <alignment horizontal="right" vertical="top"/>
    </xf>
    <xf numFmtId="9" fontId="28" fillId="0" borderId="20" xfId="10" applyFont="1" applyBorder="1" applyAlignment="1">
      <alignment horizontal="right" vertical="top"/>
    </xf>
    <xf numFmtId="9" fontId="28" fillId="0" borderId="22" xfId="10" applyFont="1" applyBorder="1" applyAlignment="1">
      <alignment horizontal="right" vertical="top"/>
    </xf>
    <xf numFmtId="9" fontId="28" fillId="0" borderId="18" xfId="10" applyFont="1" applyBorder="1" applyAlignment="1">
      <alignment horizontal="right" vertical="top"/>
    </xf>
    <xf numFmtId="9" fontId="5" fillId="0" borderId="53" xfId="10" applyFont="1" applyBorder="1" applyAlignment="1">
      <alignment horizontal="right" vertical="top"/>
    </xf>
    <xf numFmtId="9" fontId="5" fillId="0" borderId="30" xfId="10" applyFont="1" applyBorder="1" applyAlignment="1">
      <alignment horizontal="right" vertical="top"/>
    </xf>
    <xf numFmtId="9" fontId="5" fillId="0" borderId="27" xfId="10" applyFont="1" applyBorder="1" applyAlignment="1">
      <alignment horizontal="right" vertical="top"/>
    </xf>
    <xf numFmtId="9" fontId="28" fillId="0" borderId="48" xfId="10" applyFont="1" applyBorder="1" applyAlignment="1">
      <alignment horizontal="right" vertical="top"/>
    </xf>
    <xf numFmtId="9" fontId="5" fillId="0" borderId="82" xfId="10" applyFont="1" applyBorder="1" applyAlignment="1">
      <alignment horizontal="right" vertical="top"/>
    </xf>
    <xf numFmtId="9" fontId="5" fillId="0" borderId="3" xfId="10" applyFont="1" applyBorder="1" applyAlignment="1">
      <alignment horizontal="right" vertical="top"/>
    </xf>
    <xf numFmtId="9" fontId="5" fillId="0" borderId="4" xfId="10" applyFont="1" applyBorder="1" applyAlignment="1">
      <alignment horizontal="right" vertical="top"/>
    </xf>
    <xf numFmtId="9" fontId="5" fillId="0" borderId="7" xfId="10" applyFont="1" applyBorder="1" applyAlignment="1">
      <alignment horizontal="right" vertical="top"/>
    </xf>
    <xf numFmtId="9" fontId="28" fillId="0" borderId="10" xfId="10" applyFont="1" applyBorder="1" applyAlignment="1">
      <alignment horizontal="right" vertical="top"/>
    </xf>
    <xf numFmtId="9" fontId="5" fillId="0" borderId="6" xfId="10" applyFont="1" applyBorder="1" applyAlignment="1">
      <alignment horizontal="right" vertical="top"/>
    </xf>
    <xf numFmtId="0" fontId="6" fillId="0" borderId="9" xfId="6" applyFont="1" applyBorder="1"/>
    <xf numFmtId="9" fontId="14" fillId="0" borderId="20" xfId="10" applyFont="1" applyBorder="1" applyAlignment="1">
      <alignment horizontal="right"/>
    </xf>
    <xf numFmtId="9" fontId="14" fillId="0" borderId="22" xfId="10" applyFont="1" applyBorder="1" applyAlignment="1">
      <alignment horizontal="right"/>
    </xf>
    <xf numFmtId="9" fontId="14" fillId="0" borderId="18" xfId="10" applyFont="1" applyBorder="1" applyAlignment="1">
      <alignment horizontal="right"/>
    </xf>
    <xf numFmtId="9" fontId="14" fillId="0" borderId="21" xfId="10" applyFont="1" applyBorder="1" applyAlignment="1">
      <alignment horizontal="right"/>
    </xf>
    <xf numFmtId="9" fontId="14" fillId="0" borderId="48" xfId="10" applyFont="1" applyBorder="1" applyAlignment="1">
      <alignment horizontal="right"/>
    </xf>
    <xf numFmtId="9" fontId="14" fillId="0" borderId="10" xfId="10" applyFont="1" applyBorder="1" applyAlignment="1">
      <alignment horizontal="right"/>
    </xf>
    <xf numFmtId="3" fontId="5" fillId="0" borderId="21" xfId="11" applyNumberFormat="1" applyFont="1" applyBorder="1" applyAlignment="1">
      <alignment horizontal="right" vertical="top"/>
    </xf>
    <xf numFmtId="0" fontId="30" fillId="0" borderId="0" xfId="6" applyFont="1" applyAlignment="1">
      <alignment horizontal="center"/>
    </xf>
    <xf numFmtId="3" fontId="31" fillId="0" borderId="86" xfId="0" applyNumberFormat="1" applyFont="1" applyBorder="1" applyAlignment="1">
      <alignment horizontal="center" vertical="top"/>
    </xf>
    <xf numFmtId="3" fontId="31" fillId="0" borderId="17" xfId="0" applyNumberFormat="1" applyFont="1" applyBorder="1" applyAlignment="1">
      <alignment horizontal="center" vertical="top"/>
    </xf>
    <xf numFmtId="3" fontId="31" fillId="0" borderId="18" xfId="0" applyNumberFormat="1" applyFont="1" applyBorder="1" applyAlignment="1">
      <alignment horizontal="center" vertical="top"/>
    </xf>
    <xf numFmtId="3" fontId="31" fillId="0" borderId="6" xfId="0" applyNumberFormat="1" applyFont="1" applyBorder="1" applyAlignment="1">
      <alignment horizontal="center" vertical="top"/>
    </xf>
    <xf numFmtId="9" fontId="5" fillId="0" borderId="0" xfId="6" applyNumberFormat="1" applyFont="1" applyAlignment="1">
      <alignment horizontal="center"/>
    </xf>
    <xf numFmtId="0" fontId="17" fillId="0" borderId="0" xfId="6" applyFont="1"/>
    <xf numFmtId="3" fontId="17" fillId="0" borderId="5" xfId="0" applyNumberFormat="1" applyFont="1" applyBorder="1" applyAlignment="1">
      <alignment horizontal="center" vertical="top"/>
    </xf>
    <xf numFmtId="3" fontId="17" fillId="0" borderId="33" xfId="0" applyNumberFormat="1" applyFont="1" applyBorder="1" applyAlignment="1">
      <alignment horizontal="center" vertical="top"/>
    </xf>
    <xf numFmtId="9" fontId="17" fillId="0" borderId="0" xfId="6" applyNumberFormat="1" applyFont="1" applyAlignment="1">
      <alignment horizontal="center"/>
    </xf>
    <xf numFmtId="9" fontId="17" fillId="0" borderId="86" xfId="6" applyNumberFormat="1" applyFont="1" applyBorder="1" applyAlignment="1">
      <alignment horizontal="center"/>
    </xf>
    <xf numFmtId="9" fontId="17" fillId="0" borderId="17" xfId="6" applyNumberFormat="1" applyFont="1" applyBorder="1" applyAlignment="1">
      <alignment horizontal="center"/>
    </xf>
    <xf numFmtId="9" fontId="17" fillId="0" borderId="59" xfId="6" applyNumberFormat="1" applyFont="1" applyBorder="1" applyAlignment="1">
      <alignment horizontal="center"/>
    </xf>
    <xf numFmtId="9" fontId="17" fillId="0" borderId="6" xfId="6" applyNumberFormat="1" applyFont="1" applyBorder="1" applyAlignment="1">
      <alignment horizontal="center"/>
    </xf>
    <xf numFmtId="0" fontId="7" fillId="0" borderId="0" xfId="6" applyFont="1" applyAlignment="1">
      <alignment horizontal="left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5" fillId="0" borderId="10" xfId="6" applyFont="1" applyBorder="1" applyAlignment="1">
      <alignment horizontal="left" vertical="center" wrapText="1"/>
    </xf>
    <xf numFmtId="165" fontId="5" fillId="0" borderId="21" xfId="6" applyNumberFormat="1" applyFont="1" applyBorder="1" applyAlignment="1">
      <alignment horizontal="center" vertical="center"/>
    </xf>
    <xf numFmtId="165" fontId="5" fillId="0" borderId="22" xfId="6" applyNumberFormat="1" applyFont="1" applyBorder="1" applyAlignment="1">
      <alignment horizontal="center" vertical="center"/>
    </xf>
    <xf numFmtId="165" fontId="5" fillId="0" borderId="18" xfId="6" applyNumberFormat="1" applyFont="1" applyBorder="1" applyAlignment="1">
      <alignment horizontal="center" vertical="center"/>
    </xf>
    <xf numFmtId="165" fontId="5" fillId="0" borderId="10" xfId="6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9" fontId="5" fillId="0" borderId="23" xfId="6" applyNumberFormat="1" applyFont="1" applyBorder="1" applyAlignment="1">
      <alignment horizontal="center"/>
    </xf>
    <xf numFmtId="9" fontId="5" fillId="0" borderId="11" xfId="6" applyNumberFormat="1" applyFont="1" applyBorder="1" applyAlignment="1">
      <alignment horizontal="center"/>
    </xf>
    <xf numFmtId="9" fontId="5" fillId="0" borderId="84" xfId="6" applyNumberFormat="1" applyFont="1" applyBorder="1" applyAlignment="1">
      <alignment horizontal="center"/>
    </xf>
    <xf numFmtId="9" fontId="5" fillId="0" borderId="3" xfId="6" applyNumberFormat="1" applyFont="1" applyBorder="1" applyAlignment="1">
      <alignment horizontal="center"/>
    </xf>
    <xf numFmtId="9" fontId="5" fillId="0" borderId="24" xfId="6" applyNumberFormat="1" applyFont="1" applyBorder="1" applyAlignment="1">
      <alignment horizontal="center"/>
    </xf>
    <xf numFmtId="9" fontId="5" fillId="0" borderId="13" xfId="6" applyNumberFormat="1" applyFont="1" applyBorder="1" applyAlignment="1">
      <alignment horizontal="center"/>
    </xf>
    <xf numFmtId="9" fontId="5" fillId="0" borderId="14" xfId="6" applyNumberFormat="1" applyFont="1" applyBorder="1" applyAlignment="1">
      <alignment horizontal="center"/>
    </xf>
    <xf numFmtId="9" fontId="5" fillId="0" borderId="4" xfId="6" applyNumberFormat="1" applyFont="1" applyBorder="1" applyAlignment="1">
      <alignment horizontal="center"/>
    </xf>
    <xf numFmtId="9" fontId="5" fillId="0" borderId="31" xfId="6" applyNumberFormat="1" applyFont="1" applyBorder="1" applyAlignment="1">
      <alignment horizontal="center"/>
    </xf>
    <xf numFmtId="9" fontId="5" fillId="0" borderId="15" xfId="6" applyNumberFormat="1" applyFont="1" applyBorder="1" applyAlignment="1">
      <alignment horizontal="center"/>
    </xf>
    <xf numFmtId="9" fontId="5" fillId="0" borderId="16" xfId="6" applyNumberFormat="1" applyFont="1" applyBorder="1" applyAlignment="1">
      <alignment horizontal="center"/>
    </xf>
    <xf numFmtId="9" fontId="5" fillId="0" borderId="5" xfId="6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3" fontId="5" fillId="0" borderId="23" xfId="0" applyNumberFormat="1" applyFont="1" applyBorder="1" applyAlignment="1">
      <alignment horizontal="center" vertical="top"/>
    </xf>
    <xf numFmtId="3" fontId="5" fillId="0" borderId="11" xfId="0" applyNumberFormat="1" applyFont="1" applyBorder="1" applyAlignment="1">
      <alignment horizontal="center" vertical="top"/>
    </xf>
    <xf numFmtId="3" fontId="5" fillId="0" borderId="84" xfId="0" applyNumberFormat="1" applyFont="1" applyBorder="1" applyAlignment="1">
      <alignment horizontal="center" vertical="top"/>
    </xf>
    <xf numFmtId="0" fontId="5" fillId="0" borderId="85" xfId="0" applyFont="1" applyBorder="1" applyAlignment="1">
      <alignment horizontal="left" vertical="top" wrapText="1"/>
    </xf>
    <xf numFmtId="3" fontId="5" fillId="0" borderId="24" xfId="0" applyNumberFormat="1" applyFont="1" applyBorder="1" applyAlignment="1">
      <alignment horizontal="center" vertical="top"/>
    </xf>
    <xf numFmtId="3" fontId="5" fillId="0" borderId="13" xfId="0" applyNumberFormat="1" applyFont="1" applyBorder="1" applyAlignment="1">
      <alignment horizontal="center" vertical="top"/>
    </xf>
    <xf numFmtId="3" fontId="5" fillId="0" borderId="14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3" fontId="5" fillId="0" borderId="25" xfId="0" applyNumberFormat="1" applyFont="1" applyBorder="1" applyAlignment="1">
      <alignment horizontal="center" vertical="top"/>
    </xf>
    <xf numFmtId="3" fontId="5" fillId="0" borderId="26" xfId="0" applyNumberFormat="1" applyFont="1" applyBorder="1" applyAlignment="1">
      <alignment horizontal="center" vertical="top"/>
    </xf>
    <xf numFmtId="3" fontId="5" fillId="0" borderId="28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3" fontId="5" fillId="0" borderId="31" xfId="0" applyNumberFormat="1" applyFont="1" applyBorder="1" applyAlignment="1">
      <alignment horizontal="center" vertical="top"/>
    </xf>
    <xf numFmtId="3" fontId="5" fillId="0" borderId="15" xfId="0" applyNumberFormat="1" applyFont="1" applyBorder="1" applyAlignment="1">
      <alignment horizontal="center" vertical="top"/>
    </xf>
    <xf numFmtId="3" fontId="5" fillId="0" borderId="16" xfId="0" applyNumberFormat="1" applyFont="1" applyBorder="1" applyAlignment="1">
      <alignment horizontal="center" vertical="top"/>
    </xf>
    <xf numFmtId="0" fontId="17" fillId="0" borderId="29" xfId="0" applyFont="1" applyBorder="1" applyAlignment="1">
      <alignment horizontal="left" vertical="top" wrapText="1"/>
    </xf>
    <xf numFmtId="3" fontId="17" fillId="0" borderId="56" xfId="0" applyNumberFormat="1" applyFont="1" applyBorder="1" applyAlignment="1">
      <alignment horizontal="center" vertical="top"/>
    </xf>
    <xf numFmtId="3" fontId="17" fillId="0" borderId="35" xfId="0" applyNumberFormat="1" applyFont="1" applyBorder="1" applyAlignment="1">
      <alignment horizontal="center" vertical="top"/>
    </xf>
    <xf numFmtId="3" fontId="17" fillId="0" borderId="54" xfId="0" applyNumberFormat="1" applyFont="1" applyBorder="1" applyAlignment="1">
      <alignment horizontal="center" vertical="top"/>
    </xf>
    <xf numFmtId="3" fontId="17" fillId="0" borderId="55" xfId="0" applyNumberFormat="1" applyFont="1" applyBorder="1" applyAlignment="1">
      <alignment horizontal="center" vertical="top"/>
    </xf>
    <xf numFmtId="0" fontId="17" fillId="0" borderId="5" xfId="0" applyFont="1" applyBorder="1" applyAlignment="1">
      <alignment horizontal="left" vertical="top" wrapText="1"/>
    </xf>
    <xf numFmtId="3" fontId="17" fillId="0" borderId="31" xfId="0" applyNumberFormat="1" applyFont="1" applyBorder="1" applyAlignment="1">
      <alignment horizontal="center" vertical="top"/>
    </xf>
    <xf numFmtId="3" fontId="17" fillId="0" borderId="15" xfId="0" applyNumberFormat="1" applyFont="1" applyBorder="1" applyAlignment="1">
      <alignment horizontal="center" vertical="top"/>
    </xf>
    <xf numFmtId="3" fontId="17" fillId="0" borderId="16" xfId="0" applyNumberFormat="1" applyFont="1" applyBorder="1" applyAlignment="1">
      <alignment horizontal="center" vertical="top"/>
    </xf>
    <xf numFmtId="0" fontId="5" fillId="0" borderId="0" xfId="6" applyFont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top" wrapText="1"/>
    </xf>
    <xf numFmtId="0" fontId="9" fillId="4" borderId="10" xfId="0" applyFont="1" applyFill="1" applyBorder="1" applyAlignment="1">
      <alignment horizontal="left"/>
    </xf>
    <xf numFmtId="0" fontId="9" fillId="4" borderId="21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8" xfId="0" applyFont="1" applyFill="1" applyBorder="1"/>
    <xf numFmtId="0" fontId="9" fillId="4" borderId="10" xfId="6" applyFont="1" applyFill="1" applyBorder="1" applyAlignment="1">
      <alignment horizontal="left"/>
    </xf>
    <xf numFmtId="0" fontId="9" fillId="4" borderId="21" xfId="6" applyFont="1" applyFill="1" applyBorder="1" applyAlignment="1">
      <alignment horizontal="center"/>
    </xf>
    <xf numFmtId="0" fontId="9" fillId="4" borderId="10" xfId="6" applyFont="1" applyFill="1" applyBorder="1" applyAlignment="1">
      <alignment horizontal="center"/>
    </xf>
    <xf numFmtId="3" fontId="5" fillId="7" borderId="72" xfId="11" applyNumberFormat="1" applyFont="1" applyFill="1" applyBorder="1" applyAlignment="1">
      <alignment horizontal="right" vertical="top"/>
    </xf>
    <xf numFmtId="3" fontId="5" fillId="7" borderId="35" xfId="11" applyNumberFormat="1" applyFont="1" applyFill="1" applyBorder="1" applyAlignment="1">
      <alignment horizontal="right" vertical="top"/>
    </xf>
    <xf numFmtId="3" fontId="5" fillId="7" borderId="36" xfId="11" applyNumberFormat="1" applyFont="1" applyFill="1" applyBorder="1" applyAlignment="1">
      <alignment horizontal="right" vertical="top"/>
    </xf>
    <xf numFmtId="3" fontId="5" fillId="7" borderId="34" xfId="11" applyNumberFormat="1" applyFont="1" applyFill="1" applyBorder="1" applyAlignment="1">
      <alignment horizontal="right" vertical="top"/>
    </xf>
    <xf numFmtId="3" fontId="5" fillId="7" borderId="74" xfId="11" applyNumberFormat="1" applyFont="1" applyFill="1" applyBorder="1" applyAlignment="1">
      <alignment horizontal="right" vertical="top"/>
    </xf>
    <xf numFmtId="3" fontId="5" fillId="7" borderId="13" xfId="11" applyNumberFormat="1" applyFont="1" applyFill="1" applyBorder="1" applyAlignment="1">
      <alignment horizontal="right" vertical="top"/>
    </xf>
    <xf numFmtId="3" fontId="5" fillId="7" borderId="14" xfId="11" applyNumberFormat="1" applyFont="1" applyFill="1" applyBorder="1" applyAlignment="1">
      <alignment horizontal="right" vertical="top"/>
    </xf>
    <xf numFmtId="3" fontId="5" fillId="7" borderId="24" xfId="11" applyNumberFormat="1" applyFont="1" applyFill="1" applyBorder="1" applyAlignment="1">
      <alignment horizontal="right" vertical="top"/>
    </xf>
    <xf numFmtId="3" fontId="5" fillId="7" borderId="39" xfId="11" applyNumberFormat="1" applyFont="1" applyFill="1" applyBorder="1" applyAlignment="1">
      <alignment horizontal="right" vertical="top"/>
    </xf>
    <xf numFmtId="3" fontId="5" fillId="7" borderId="15" xfId="11" applyNumberFormat="1" applyFont="1" applyFill="1" applyBorder="1" applyAlignment="1">
      <alignment horizontal="right" vertical="top"/>
    </xf>
    <xf numFmtId="3" fontId="5" fillId="7" borderId="16" xfId="11" applyNumberFormat="1" applyFont="1" applyFill="1" applyBorder="1" applyAlignment="1">
      <alignment horizontal="right" vertical="top"/>
    </xf>
    <xf numFmtId="3" fontId="5" fillId="7" borderId="31" xfId="11" applyNumberFormat="1" applyFont="1" applyFill="1" applyBorder="1" applyAlignment="1">
      <alignment horizontal="right" vertical="top"/>
    </xf>
    <xf numFmtId="3" fontId="28" fillId="7" borderId="37" xfId="11" applyNumberFormat="1" applyFont="1" applyFill="1" applyBorder="1" applyAlignment="1">
      <alignment horizontal="right" vertical="top"/>
    </xf>
    <xf numFmtId="3" fontId="28" fillId="7" borderId="11" xfId="11" applyNumberFormat="1" applyFont="1" applyFill="1" applyBorder="1" applyAlignment="1">
      <alignment horizontal="right" vertical="top"/>
    </xf>
    <xf numFmtId="3" fontId="28" fillId="7" borderId="12" xfId="11" applyNumberFormat="1" applyFont="1" applyFill="1" applyBorder="1" applyAlignment="1">
      <alignment horizontal="right" vertical="top"/>
    </xf>
    <xf numFmtId="3" fontId="28" fillId="7" borderId="23" xfId="11" applyNumberFormat="1" applyFont="1" applyFill="1" applyBorder="1" applyAlignment="1">
      <alignment horizontal="right" vertical="top"/>
    </xf>
    <xf numFmtId="3" fontId="28" fillId="7" borderId="39" xfId="11" applyNumberFormat="1" applyFont="1" applyFill="1" applyBorder="1" applyAlignment="1">
      <alignment horizontal="right" vertical="top"/>
    </xf>
    <xf numFmtId="3" fontId="28" fillId="7" borderId="15" xfId="11" applyNumberFormat="1" applyFont="1" applyFill="1" applyBorder="1" applyAlignment="1">
      <alignment horizontal="right" vertical="top"/>
    </xf>
    <xf numFmtId="3" fontId="28" fillId="7" borderId="16" xfId="11" applyNumberFormat="1" applyFont="1" applyFill="1" applyBorder="1" applyAlignment="1">
      <alignment horizontal="right" vertical="top"/>
    </xf>
    <xf numFmtId="3" fontId="28" fillId="7" borderId="31" xfId="11" applyNumberFormat="1" applyFont="1" applyFill="1" applyBorder="1" applyAlignment="1">
      <alignment horizontal="right" vertical="top"/>
    </xf>
    <xf numFmtId="3" fontId="28" fillId="0" borderId="20" xfId="11" applyNumberFormat="1" applyFont="1" applyBorder="1" applyAlignment="1">
      <alignment horizontal="right" vertical="top"/>
    </xf>
    <xf numFmtId="3" fontId="28" fillId="0" borderId="22" xfId="11" applyNumberFormat="1" applyFont="1" applyBorder="1" applyAlignment="1">
      <alignment horizontal="right" vertical="top"/>
    </xf>
    <xf numFmtId="3" fontId="28" fillId="0" borderId="48" xfId="11" applyNumberFormat="1" applyFont="1" applyBorder="1" applyAlignment="1">
      <alignment horizontal="right" vertical="top"/>
    </xf>
    <xf numFmtId="3" fontId="28" fillId="0" borderId="21" xfId="11" applyNumberFormat="1" applyFont="1" applyBorder="1" applyAlignment="1">
      <alignment horizontal="right" vertical="top"/>
    </xf>
    <xf numFmtId="3" fontId="28" fillId="0" borderId="18" xfId="11" applyNumberFormat="1" applyFont="1" applyBorder="1" applyAlignment="1">
      <alignment horizontal="right" vertical="top"/>
    </xf>
    <xf numFmtId="0" fontId="9" fillId="8" borderId="10" xfId="6" applyFont="1" applyFill="1" applyBorder="1" applyAlignment="1">
      <alignment horizontal="center"/>
    </xf>
    <xf numFmtId="3" fontId="5" fillId="7" borderId="20" xfId="6" applyNumberFormat="1" applyFont="1" applyFill="1" applyBorder="1" applyAlignment="1">
      <alignment horizontal="center"/>
    </xf>
    <xf numFmtId="3" fontId="5" fillId="7" borderId="18" xfId="6" applyNumberFormat="1" applyFont="1" applyFill="1" applyBorder="1" applyAlignment="1">
      <alignment horizontal="center"/>
    </xf>
    <xf numFmtId="3" fontId="5" fillId="7" borderId="50" xfId="6" applyNumberFormat="1" applyFont="1" applyFill="1" applyBorder="1" applyAlignment="1">
      <alignment horizontal="center"/>
    </xf>
    <xf numFmtId="3" fontId="5" fillId="7" borderId="2" xfId="6" applyNumberFormat="1" applyFont="1" applyFill="1" applyBorder="1" applyAlignment="1">
      <alignment horizontal="center"/>
    </xf>
    <xf numFmtId="0" fontId="12" fillId="0" borderId="20" xfId="6" applyFont="1" applyBorder="1" applyAlignment="1">
      <alignment horizontal="center" vertical="top" wrapText="1"/>
    </xf>
    <xf numFmtId="3" fontId="6" fillId="0" borderId="38" xfId="6" applyNumberFormat="1" applyFont="1" applyBorder="1" applyAlignment="1">
      <alignment horizontal="center"/>
    </xf>
    <xf numFmtId="3" fontId="6" fillId="0" borderId="49" xfId="6" applyNumberFormat="1" applyFont="1" applyBorder="1" applyAlignment="1">
      <alignment horizontal="center"/>
    </xf>
    <xf numFmtId="3" fontId="6" fillId="0" borderId="37" xfId="6" applyNumberFormat="1" applyFont="1" applyBorder="1" applyAlignment="1">
      <alignment horizontal="center"/>
    </xf>
    <xf numFmtId="3" fontId="6" fillId="0" borderId="39" xfId="6" applyNumberFormat="1" applyFont="1" applyBorder="1" applyAlignment="1">
      <alignment horizontal="center"/>
    </xf>
    <xf numFmtId="3" fontId="6" fillId="0" borderId="58" xfId="6" applyNumberFormat="1" applyFont="1" applyBorder="1" applyAlignment="1">
      <alignment horizontal="center"/>
    </xf>
    <xf numFmtId="0" fontId="10" fillId="4" borderId="50" xfId="11" applyFont="1" applyFill="1" applyBorder="1" applyAlignment="1">
      <alignment horizontal="center" wrapText="1"/>
    </xf>
    <xf numFmtId="0" fontId="10" fillId="4" borderId="1" xfId="11" applyFont="1" applyFill="1" applyBorder="1" applyAlignment="1">
      <alignment horizontal="center" wrapText="1"/>
    </xf>
    <xf numFmtId="0" fontId="10" fillId="4" borderId="52" xfId="11" applyFont="1" applyFill="1" applyBorder="1" applyAlignment="1">
      <alignment horizontal="center" wrapText="1"/>
    </xf>
    <xf numFmtId="0" fontId="10" fillId="4" borderId="2" xfId="11" applyFont="1" applyFill="1" applyBorder="1" applyAlignment="1">
      <alignment horizontal="center" wrapText="1"/>
    </xf>
    <xf numFmtId="0" fontId="10" fillId="4" borderId="8" xfId="11" applyFont="1" applyFill="1" applyBorder="1" applyAlignment="1">
      <alignment horizontal="center" wrapText="1"/>
    </xf>
    <xf numFmtId="0" fontId="10" fillId="8" borderId="50" xfId="11" applyFont="1" applyFill="1" applyBorder="1" applyAlignment="1">
      <alignment horizontal="center" wrapText="1"/>
    </xf>
    <xf numFmtId="0" fontId="10" fillId="8" borderId="1" xfId="11" applyFont="1" applyFill="1" applyBorder="1" applyAlignment="1">
      <alignment horizontal="center" wrapText="1"/>
    </xf>
    <xf numFmtId="0" fontId="10" fillId="8" borderId="52" xfId="11" applyFont="1" applyFill="1" applyBorder="1" applyAlignment="1">
      <alignment horizontal="center" wrapText="1"/>
    </xf>
    <xf numFmtId="0" fontId="10" fillId="8" borderId="2" xfId="11" applyFont="1" applyFill="1" applyBorder="1" applyAlignment="1">
      <alignment horizontal="center" wrapText="1"/>
    </xf>
    <xf numFmtId="0" fontId="10" fillId="8" borderId="8" xfId="11" applyFont="1" applyFill="1" applyBorder="1" applyAlignment="1">
      <alignment horizontal="center" wrapText="1"/>
    </xf>
    <xf numFmtId="0" fontId="5" fillId="0" borderId="10" xfId="0" applyFont="1" applyBorder="1"/>
    <xf numFmtId="9" fontId="26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9" fontId="5" fillId="0" borderId="0" xfId="10" applyFont="1" applyAlignment="1">
      <alignment horizontal="center"/>
    </xf>
    <xf numFmtId="3" fontId="20" fillId="0" borderId="16" xfId="6" applyNumberFormat="1" applyFont="1" applyBorder="1" applyAlignment="1">
      <alignment horizontal="center"/>
    </xf>
    <xf numFmtId="3" fontId="5" fillId="0" borderId="62" xfId="6" applyNumberFormat="1" applyFont="1" applyBorder="1" applyAlignment="1">
      <alignment horizontal="center"/>
    </xf>
    <xf numFmtId="3" fontId="5" fillId="0" borderId="63" xfId="6" applyNumberFormat="1" applyFont="1" applyBorder="1" applyAlignment="1">
      <alignment horizontal="center"/>
    </xf>
    <xf numFmtId="3" fontId="5" fillId="0" borderId="30" xfId="6" applyNumberFormat="1" applyFont="1" applyBorder="1" applyAlignment="1">
      <alignment horizontal="center"/>
    </xf>
    <xf numFmtId="3" fontId="5" fillId="5" borderId="85" xfId="6" applyNumberFormat="1" applyFont="1" applyFill="1" applyBorder="1" applyAlignment="1">
      <alignment horizontal="center"/>
    </xf>
    <xf numFmtId="0" fontId="9" fillId="4" borderId="88" xfId="0" applyFont="1" applyFill="1" applyBorder="1" applyAlignment="1">
      <alignment horizontal="center"/>
    </xf>
    <xf numFmtId="0" fontId="9" fillId="4" borderId="89" xfId="0" applyFont="1" applyFill="1" applyBorder="1" applyAlignment="1">
      <alignment horizontal="center"/>
    </xf>
    <xf numFmtId="0" fontId="9" fillId="4" borderId="90" xfId="0" applyFont="1" applyFill="1" applyBorder="1" applyAlignment="1">
      <alignment horizontal="center"/>
    </xf>
    <xf numFmtId="3" fontId="5" fillId="0" borderId="91" xfId="0" applyNumberFormat="1" applyFont="1" applyBorder="1" applyAlignment="1">
      <alignment horizontal="center"/>
    </xf>
    <xf numFmtId="3" fontId="5" fillId="0" borderId="84" xfId="0" applyNumberFormat="1" applyFont="1" applyBorder="1" applyAlignment="1">
      <alignment horizontal="center"/>
    </xf>
    <xf numFmtId="3" fontId="5" fillId="0" borderId="92" xfId="0" applyNumberFormat="1" applyFont="1" applyBorder="1" applyAlignment="1">
      <alignment horizontal="center"/>
    </xf>
    <xf numFmtId="3" fontId="5" fillId="0" borderId="93" xfId="0" applyNumberFormat="1" applyFont="1" applyBorder="1" applyAlignment="1">
      <alignment horizontal="center"/>
    </xf>
    <xf numFmtId="3" fontId="5" fillId="0" borderId="94" xfId="0" applyNumberFormat="1" applyFont="1" applyBorder="1" applyAlignment="1">
      <alignment horizontal="center"/>
    </xf>
    <xf numFmtId="3" fontId="5" fillId="0" borderId="49" xfId="0" applyNumberFormat="1" applyFont="1" applyBorder="1" applyAlignment="1">
      <alignment horizontal="center"/>
    </xf>
    <xf numFmtId="0" fontId="9" fillId="4" borderId="92" xfId="0" applyFont="1" applyFill="1" applyBorder="1" applyAlignment="1">
      <alignment horizontal="center"/>
    </xf>
    <xf numFmtId="0" fontId="9" fillId="4" borderId="93" xfId="0" applyFont="1" applyFill="1" applyBorder="1" applyAlignment="1">
      <alignment horizontal="center"/>
    </xf>
    <xf numFmtId="0" fontId="9" fillId="4" borderId="94" xfId="0" applyFont="1" applyFill="1" applyBorder="1" applyAlignment="1">
      <alignment horizontal="center"/>
    </xf>
    <xf numFmtId="0" fontId="9" fillId="4" borderId="92" xfId="6" applyFont="1" applyFill="1" applyBorder="1" applyAlignment="1">
      <alignment horizontal="center"/>
    </xf>
    <xf numFmtId="0" fontId="9" fillId="4" borderId="94" xfId="6" applyFont="1" applyFill="1" applyBorder="1" applyAlignment="1">
      <alignment horizontal="center"/>
    </xf>
    <xf numFmtId="3" fontId="5" fillId="0" borderId="91" xfId="6" applyNumberFormat="1" applyFont="1" applyBorder="1" applyAlignment="1">
      <alignment horizontal="center"/>
    </xf>
    <xf numFmtId="3" fontId="5" fillId="0" borderId="84" xfId="6" applyNumberFormat="1" applyFont="1" applyBorder="1" applyAlignment="1">
      <alignment horizontal="center"/>
    </xf>
    <xf numFmtId="3" fontId="5" fillId="5" borderId="84" xfId="6" applyNumberFormat="1" applyFont="1" applyFill="1" applyBorder="1" applyAlignment="1">
      <alignment horizontal="center"/>
    </xf>
    <xf numFmtId="3" fontId="5" fillId="0" borderId="92" xfId="6" applyNumberFormat="1" applyFont="1" applyBorder="1" applyAlignment="1">
      <alignment horizontal="center"/>
    </xf>
    <xf numFmtId="3" fontId="5" fillId="0" borderId="94" xfId="6" applyNumberFormat="1" applyFont="1" applyBorder="1" applyAlignment="1">
      <alignment horizontal="center"/>
    </xf>
    <xf numFmtId="3" fontId="5" fillId="5" borderId="94" xfId="6" applyNumberFormat="1" applyFont="1" applyFill="1" applyBorder="1" applyAlignment="1">
      <alignment horizontal="center"/>
    </xf>
    <xf numFmtId="3" fontId="5" fillId="2" borderId="95" xfId="0" applyNumberFormat="1" applyFont="1" applyFill="1" applyBorder="1" applyAlignment="1">
      <alignment horizontal="center"/>
    </xf>
    <xf numFmtId="3" fontId="5" fillId="2" borderId="85" xfId="0" applyNumberFormat="1" applyFont="1" applyFill="1" applyBorder="1" applyAlignment="1">
      <alignment horizontal="center"/>
    </xf>
    <xf numFmtId="3" fontId="17" fillId="0" borderId="91" xfId="0" applyNumberFormat="1" applyFont="1" applyBorder="1" applyAlignment="1">
      <alignment horizontal="center"/>
    </xf>
    <xf numFmtId="3" fontId="17" fillId="0" borderId="11" xfId="0" applyNumberFormat="1" applyFont="1" applyBorder="1" applyAlignment="1">
      <alignment horizontal="center"/>
    </xf>
    <xf numFmtId="3" fontId="17" fillId="0" borderId="84" xfId="0" applyNumberFormat="1" applyFont="1" applyBorder="1" applyAlignment="1">
      <alignment horizontal="center"/>
    </xf>
    <xf numFmtId="3" fontId="17" fillId="0" borderId="38" xfId="0" applyNumberFormat="1" applyFont="1" applyBorder="1" applyAlignment="1">
      <alignment horizontal="center"/>
    </xf>
    <xf numFmtId="3" fontId="17" fillId="0" borderId="13" xfId="0" applyNumberFormat="1" applyFont="1" applyBorder="1" applyAlignment="1">
      <alignment horizontal="center"/>
    </xf>
    <xf numFmtId="3" fontId="17" fillId="0" borderId="14" xfId="0" applyNumberFormat="1" applyFont="1" applyBorder="1" applyAlignment="1">
      <alignment horizontal="center"/>
    </xf>
    <xf numFmtId="3" fontId="17" fillId="0" borderId="39" xfId="0" applyNumberFormat="1" applyFont="1" applyBorder="1" applyAlignment="1">
      <alignment horizontal="center"/>
    </xf>
    <xf numFmtId="3" fontId="17" fillId="0" borderId="15" xfId="0" applyNumberFormat="1" applyFont="1" applyBorder="1" applyAlignment="1">
      <alignment horizontal="center"/>
    </xf>
    <xf numFmtId="3" fontId="17" fillId="0" borderId="16" xfId="0" applyNumberFormat="1" applyFont="1" applyBorder="1" applyAlignment="1">
      <alignment horizontal="center"/>
    </xf>
    <xf numFmtId="3" fontId="17" fillId="0" borderId="92" xfId="0" applyNumberFormat="1" applyFont="1" applyBorder="1" applyAlignment="1">
      <alignment horizontal="center"/>
    </xf>
    <xf numFmtId="3" fontId="17" fillId="0" borderId="93" xfId="0" applyNumberFormat="1" applyFont="1" applyBorder="1" applyAlignment="1">
      <alignment horizontal="center"/>
    </xf>
    <xf numFmtId="3" fontId="17" fillId="0" borderId="94" xfId="0" applyNumberFormat="1" applyFont="1" applyBorder="1" applyAlignment="1">
      <alignment horizontal="center"/>
    </xf>
    <xf numFmtId="3" fontId="17" fillId="0" borderId="72" xfId="0" applyNumberFormat="1" applyFont="1" applyBorder="1" applyAlignment="1">
      <alignment horizontal="center"/>
    </xf>
    <xf numFmtId="3" fontId="17" fillId="0" borderId="35" xfId="0" applyNumberFormat="1" applyFont="1" applyBorder="1" applyAlignment="1">
      <alignment horizontal="center"/>
    </xf>
    <xf numFmtId="3" fontId="17" fillId="0" borderId="36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3" fontId="17" fillId="9" borderId="84" xfId="0" applyNumberFormat="1" applyFont="1" applyFill="1" applyBorder="1" applyAlignment="1">
      <alignment horizontal="center"/>
    </xf>
    <xf numFmtId="3" fontId="17" fillId="9" borderId="14" xfId="0" applyNumberFormat="1" applyFont="1" applyFill="1" applyBorder="1" applyAlignment="1">
      <alignment horizontal="center"/>
    </xf>
    <xf numFmtId="3" fontId="17" fillId="9" borderId="16" xfId="0" applyNumberFormat="1" applyFont="1" applyFill="1" applyBorder="1" applyAlignment="1">
      <alignment horizontal="center"/>
    </xf>
    <xf numFmtId="0" fontId="2" fillId="0" borderId="0" xfId="12"/>
    <xf numFmtId="0" fontId="33" fillId="10" borderId="96" xfId="12" applyFont="1" applyFill="1" applyBorder="1" applyAlignment="1">
      <alignment horizontal="left" vertical="top" wrapText="1"/>
    </xf>
    <xf numFmtId="166" fontId="32" fillId="0" borderId="97" xfId="12" applyNumberFormat="1" applyFont="1" applyBorder="1" applyAlignment="1">
      <alignment horizontal="right" vertical="top"/>
    </xf>
    <xf numFmtId="166" fontId="32" fillId="0" borderId="98" xfId="12" applyNumberFormat="1" applyFont="1" applyBorder="1" applyAlignment="1">
      <alignment horizontal="right" vertical="top"/>
    </xf>
    <xf numFmtId="166" fontId="32" fillId="0" borderId="99" xfId="12" applyNumberFormat="1" applyFont="1" applyBorder="1" applyAlignment="1">
      <alignment horizontal="right" vertical="top"/>
    </xf>
    <xf numFmtId="0" fontId="33" fillId="10" borderId="100" xfId="12" applyFont="1" applyFill="1" applyBorder="1" applyAlignment="1">
      <alignment horizontal="left" vertical="top" wrapText="1"/>
    </xf>
    <xf numFmtId="166" fontId="32" fillId="0" borderId="101" xfId="12" applyNumberFormat="1" applyFont="1" applyBorder="1" applyAlignment="1">
      <alignment horizontal="right" vertical="top"/>
    </xf>
    <xf numFmtId="166" fontId="32" fillId="0" borderId="102" xfId="12" applyNumberFormat="1" applyFont="1" applyBorder="1" applyAlignment="1">
      <alignment horizontal="right" vertical="top"/>
    </xf>
    <xf numFmtId="166" fontId="32" fillId="0" borderId="103" xfId="12" applyNumberFormat="1" applyFont="1" applyBorder="1" applyAlignment="1">
      <alignment horizontal="right" vertical="top"/>
    </xf>
    <xf numFmtId="166" fontId="32" fillId="0" borderId="105" xfId="12" applyNumberFormat="1" applyFont="1" applyBorder="1" applyAlignment="1">
      <alignment horizontal="right" vertical="top"/>
    </xf>
    <xf numFmtId="166" fontId="32" fillId="0" borderId="106" xfId="12" applyNumberFormat="1" applyFont="1" applyBorder="1" applyAlignment="1">
      <alignment horizontal="right" vertical="top"/>
    </xf>
    <xf numFmtId="166" fontId="32" fillId="0" borderId="107" xfId="12" applyNumberFormat="1" applyFont="1" applyBorder="1" applyAlignment="1">
      <alignment horizontal="right" vertical="top"/>
    </xf>
    <xf numFmtId="0" fontId="33" fillId="10" borderId="104" xfId="12" applyFont="1" applyFill="1" applyBorder="1" applyAlignment="1">
      <alignment horizontal="left" vertical="top" wrapText="1"/>
    </xf>
    <xf numFmtId="3" fontId="5" fillId="0" borderId="108" xfId="11" applyNumberFormat="1" applyFont="1" applyBorder="1" applyAlignment="1">
      <alignment horizontal="right" vertical="top"/>
    </xf>
    <xf numFmtId="3" fontId="5" fillId="0" borderId="62" xfId="11" applyNumberFormat="1" applyFont="1" applyBorder="1" applyAlignment="1">
      <alignment horizontal="right" vertical="top"/>
    </xf>
    <xf numFmtId="3" fontId="5" fillId="0" borderId="63" xfId="11" applyNumberFormat="1" applyFont="1" applyBorder="1" applyAlignment="1">
      <alignment horizontal="right" vertical="top"/>
    </xf>
    <xf numFmtId="3" fontId="28" fillId="0" borderId="109" xfId="11" applyNumberFormat="1" applyFont="1" applyBorder="1" applyAlignment="1">
      <alignment horizontal="right" vertical="top"/>
    </xf>
    <xf numFmtId="3" fontId="28" fillId="0" borderId="63" xfId="11" applyNumberFormat="1" applyFont="1" applyBorder="1" applyAlignment="1">
      <alignment horizontal="right" vertical="top"/>
    </xf>
    <xf numFmtId="3" fontId="5" fillId="0" borderId="47" xfId="11" applyNumberFormat="1" applyFont="1" applyBorder="1" applyAlignment="1">
      <alignment horizontal="right" vertical="top"/>
    </xf>
    <xf numFmtId="3" fontId="5" fillId="7" borderId="84" xfId="11" applyNumberFormat="1" applyFont="1" applyFill="1" applyBorder="1" applyAlignment="1">
      <alignment horizontal="right" vertical="top"/>
    </xf>
    <xf numFmtId="3" fontId="28" fillId="7" borderId="84" xfId="11" applyNumberFormat="1" applyFont="1" applyFill="1" applyBorder="1" applyAlignment="1">
      <alignment horizontal="right" vertical="top"/>
    </xf>
    <xf numFmtId="3" fontId="5" fillId="0" borderId="110" xfId="11" applyNumberFormat="1" applyFont="1" applyBorder="1" applyAlignment="1">
      <alignment horizontal="right" vertical="top"/>
    </xf>
    <xf numFmtId="166" fontId="5" fillId="0" borderId="0" xfId="6" applyNumberFormat="1" applyFont="1" applyAlignment="1">
      <alignment horizontal="center"/>
    </xf>
    <xf numFmtId="0" fontId="28" fillId="0" borderId="83" xfId="11" applyFont="1" applyBorder="1" applyAlignment="1">
      <alignment horizontal="left" vertical="top" wrapText="1"/>
    </xf>
    <xf numFmtId="3" fontId="28" fillId="0" borderId="92" xfId="11" applyNumberFormat="1" applyFont="1" applyBorder="1" applyAlignment="1">
      <alignment horizontal="right" vertical="top"/>
    </xf>
    <xf numFmtId="3" fontId="28" fillId="0" borderId="93" xfId="11" applyNumberFormat="1" applyFont="1" applyBorder="1" applyAlignment="1">
      <alignment horizontal="right" vertical="top"/>
    </xf>
    <xf numFmtId="3" fontId="28" fillId="0" borderId="111" xfId="11" applyNumberFormat="1" applyFont="1" applyBorder="1" applyAlignment="1">
      <alignment horizontal="right" vertical="top"/>
    </xf>
    <xf numFmtId="3" fontId="28" fillId="0" borderId="94" xfId="11" applyNumberFormat="1" applyFont="1" applyBorder="1" applyAlignment="1">
      <alignment horizontal="right" vertical="top"/>
    </xf>
    <xf numFmtId="3" fontId="28" fillId="0" borderId="87" xfId="11" applyNumberFormat="1" applyFont="1" applyBorder="1" applyAlignment="1">
      <alignment horizontal="right" vertical="top"/>
    </xf>
    <xf numFmtId="9" fontId="14" fillId="0" borderId="87" xfId="10" applyFont="1" applyBorder="1" applyAlignment="1">
      <alignment horizontal="right"/>
    </xf>
    <xf numFmtId="0" fontId="9" fillId="4" borderId="45" xfId="6" applyFont="1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9" fillId="4" borderId="9" xfId="6" applyFont="1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9" fillId="4" borderId="40" xfId="6" applyFont="1" applyFill="1" applyBorder="1" applyAlignment="1">
      <alignment horizontal="center"/>
    </xf>
    <xf numFmtId="0" fontId="9" fillId="4" borderId="0" xfId="6" applyFont="1" applyFill="1" applyAlignment="1">
      <alignment horizontal="center"/>
    </xf>
    <xf numFmtId="0" fontId="5" fillId="4" borderId="0" xfId="6" applyFont="1" applyFill="1" applyAlignment="1">
      <alignment horizontal="center"/>
    </xf>
    <xf numFmtId="0" fontId="0" fillId="4" borderId="0" xfId="0" applyFill="1"/>
    <xf numFmtId="0" fontId="9" fillId="11" borderId="18" xfId="6" applyFont="1" applyFill="1" applyBorder="1" applyAlignment="1">
      <alignment horizontal="center"/>
    </xf>
  </cellXfs>
  <cellStyles count="13">
    <cellStyle name="Procent" xfId="10" builtinId="5"/>
    <cellStyle name="Procent 2" xfId="1" xr:uid="{00000000-0005-0000-0000-000000000000}"/>
    <cellStyle name="Procent 3" xfId="8" xr:uid="{E6613DD8-6460-417D-AC81-D21117BD0150}"/>
    <cellStyle name="Procent 5" xfId="9" xr:uid="{05CC3F2C-99D9-43FC-85E5-A798718648A3}"/>
    <cellStyle name="Standaard" xfId="0" builtinId="0"/>
    <cellStyle name="Standaard 2" xfId="2" xr:uid="{00000000-0005-0000-0000-000002000000}"/>
    <cellStyle name="Standaard 2 2" xfId="6" xr:uid="{00000000-0005-0000-0000-000003000000}"/>
    <cellStyle name="Standaard 3" xfId="3" xr:uid="{00000000-0005-0000-0000-000004000000}"/>
    <cellStyle name="Standaard 4" xfId="4" xr:uid="{00000000-0005-0000-0000-000005000000}"/>
    <cellStyle name="Standaard 5" xfId="5" xr:uid="{00000000-0005-0000-0000-000006000000}"/>
    <cellStyle name="Standaard 6" xfId="7" xr:uid="{00000000-0005-0000-0000-000007000000}"/>
    <cellStyle name="Standaard_# Wmo - ritten en gebruik" xfId="11" xr:uid="{953CF95C-9B6C-4340-A2F5-09B7CCDFB8A8}"/>
    <cellStyle name="Standaard_6. Wmo OV ritten naar tijdstip" xfId="12" xr:uid="{C31E8B5D-402F-4439-A266-168768527E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A73D0-F8A4-451B-890F-F9C231BF402B}">
  <sheetPr>
    <tabColor rgb="FF00B050"/>
    <pageSetUpPr fitToPage="1"/>
  </sheetPr>
  <dimension ref="A1:V53"/>
  <sheetViews>
    <sheetView tabSelected="1" zoomScaleNormal="100" workbookViewId="0">
      <selection activeCell="P3" sqref="P3"/>
    </sheetView>
  </sheetViews>
  <sheetFormatPr defaultColWidth="9.140625" defaultRowHeight="12" x14ac:dyDescent="0.2"/>
  <cols>
    <col min="1" max="1" width="14.85546875" style="165" customWidth="1"/>
    <col min="2" max="2" width="3.5703125" style="165" customWidth="1"/>
    <col min="3" max="5" width="7.5703125" style="166" customWidth="1"/>
    <col min="6" max="6" width="3.5703125" style="165" customWidth="1"/>
    <col min="7" max="7" width="8.85546875" style="166" bestFit="1" customWidth="1"/>
    <col min="8" max="9" width="8.85546875" style="166" customWidth="1"/>
    <col min="10" max="10" width="3.5703125" style="165" customWidth="1"/>
    <col min="11" max="13" width="7.5703125" style="166" customWidth="1"/>
    <col min="14" max="14" width="0.85546875" style="165" customWidth="1"/>
    <col min="15" max="15" width="9.140625" style="165"/>
    <col min="16" max="16" width="13.85546875" style="165" bestFit="1" customWidth="1"/>
    <col min="17" max="17" width="9.5703125" style="165" bestFit="1" customWidth="1"/>
    <col min="18" max="16384" width="9.140625" style="165"/>
  </cols>
  <sheetData>
    <row r="1" spans="1:22" ht="18.75" x14ac:dyDescent="0.2">
      <c r="A1" s="209" t="s">
        <v>164</v>
      </c>
      <c r="B1" s="209"/>
    </row>
    <row r="2" spans="1:22" ht="18.75" x14ac:dyDescent="0.2">
      <c r="A2" s="209"/>
      <c r="B2" s="209"/>
    </row>
    <row r="3" spans="1:22" ht="18.75" x14ac:dyDescent="0.3">
      <c r="A3" s="86" t="s">
        <v>162</v>
      </c>
      <c r="P3" s="86" t="s">
        <v>176</v>
      </c>
    </row>
    <row r="5" spans="1:22" ht="13.5" customHeight="1" x14ac:dyDescent="0.2">
      <c r="A5" s="167" t="s">
        <v>92</v>
      </c>
      <c r="B5" s="90"/>
      <c r="C5" s="570" t="s">
        <v>89</v>
      </c>
      <c r="D5" s="571"/>
      <c r="E5" s="572"/>
      <c r="F5" s="168"/>
      <c r="G5" s="570" t="s">
        <v>93</v>
      </c>
      <c r="H5" s="571"/>
      <c r="I5" s="572"/>
      <c r="J5" s="168"/>
      <c r="K5" s="570" t="s">
        <v>165</v>
      </c>
      <c r="L5" s="571"/>
      <c r="M5" s="572"/>
      <c r="N5" s="168"/>
      <c r="P5" s="167" t="s">
        <v>92</v>
      </c>
      <c r="Q5" s="171" t="s">
        <v>177</v>
      </c>
    </row>
    <row r="6" spans="1:22" s="114" customFormat="1" ht="12.75" customHeight="1" x14ac:dyDescent="0.2">
      <c r="A6" s="169"/>
      <c r="B6" s="90"/>
      <c r="C6" s="170">
        <v>2021</v>
      </c>
      <c r="D6" s="171">
        <v>2022</v>
      </c>
      <c r="E6" s="581">
        <v>2023</v>
      </c>
      <c r="F6" s="168"/>
      <c r="G6" s="511">
        <v>2021</v>
      </c>
      <c r="H6" s="512">
        <v>2022</v>
      </c>
      <c r="I6" s="512">
        <v>2023</v>
      </c>
      <c r="J6" s="168"/>
      <c r="K6" s="511">
        <v>2021</v>
      </c>
      <c r="L6" s="512">
        <v>2022</v>
      </c>
      <c r="M6" s="512">
        <v>2023</v>
      </c>
      <c r="N6" s="168"/>
      <c r="P6" s="169"/>
      <c r="Q6" s="581">
        <v>2024</v>
      </c>
      <c r="U6"/>
      <c r="V6"/>
    </row>
    <row r="7" spans="1:22" s="176" customFormat="1" ht="12.75" customHeight="1" x14ac:dyDescent="0.2">
      <c r="A7" s="172" t="s">
        <v>0</v>
      </c>
      <c r="B7" s="91"/>
      <c r="C7" s="98">
        <v>366</v>
      </c>
      <c r="D7" s="99">
        <v>362</v>
      </c>
      <c r="E7" s="173">
        <v>379</v>
      </c>
      <c r="F7" s="174"/>
      <c r="G7" s="97">
        <v>159</v>
      </c>
      <c r="H7" s="495">
        <v>189</v>
      </c>
      <c r="I7" s="175">
        <v>180</v>
      </c>
      <c r="J7" s="174"/>
      <c r="K7" s="97">
        <v>7</v>
      </c>
      <c r="L7" s="99">
        <v>8</v>
      </c>
      <c r="M7" s="173">
        <v>9</v>
      </c>
      <c r="N7" s="174"/>
      <c r="P7" s="172" t="s">
        <v>0</v>
      </c>
      <c r="Q7" s="173">
        <v>267</v>
      </c>
      <c r="U7"/>
      <c r="V7"/>
    </row>
    <row r="8" spans="1:22" s="176" customFormat="1" ht="12.75" customHeight="1" x14ac:dyDescent="0.2">
      <c r="A8" s="172" t="s">
        <v>79</v>
      </c>
      <c r="B8" s="91"/>
      <c r="C8" s="98">
        <v>1547</v>
      </c>
      <c r="D8" s="497">
        <v>1494</v>
      </c>
      <c r="E8" s="498">
        <v>1646</v>
      </c>
      <c r="F8" s="174"/>
      <c r="G8" s="97">
        <v>878</v>
      </c>
      <c r="H8" s="99">
        <v>1005</v>
      </c>
      <c r="I8" s="173">
        <v>1025</v>
      </c>
      <c r="J8" s="174"/>
      <c r="K8" s="97">
        <v>28</v>
      </c>
      <c r="L8" s="99">
        <v>37</v>
      </c>
      <c r="M8" s="173">
        <v>39</v>
      </c>
      <c r="N8" s="174"/>
      <c r="P8" s="172" t="s">
        <v>79</v>
      </c>
      <c r="Q8" s="498">
        <v>1389</v>
      </c>
      <c r="U8"/>
      <c r="V8"/>
    </row>
    <row r="9" spans="1:22" s="176" customFormat="1" ht="12.75" customHeight="1" x14ac:dyDescent="0.2">
      <c r="A9" s="172" t="s">
        <v>1</v>
      </c>
      <c r="B9" s="91"/>
      <c r="C9" s="98">
        <v>316</v>
      </c>
      <c r="D9" s="99">
        <v>309</v>
      </c>
      <c r="E9" s="173">
        <v>334</v>
      </c>
      <c r="F9" s="174"/>
      <c r="G9" s="97">
        <v>154</v>
      </c>
      <c r="H9" s="495">
        <v>176</v>
      </c>
      <c r="I9" s="175">
        <v>169</v>
      </c>
      <c r="J9" s="174"/>
      <c r="K9" s="97">
        <v>8</v>
      </c>
      <c r="L9" s="99">
        <v>10</v>
      </c>
      <c r="M9" s="173">
        <v>11</v>
      </c>
      <c r="N9" s="174"/>
      <c r="P9" s="172" t="s">
        <v>1</v>
      </c>
      <c r="Q9" s="173">
        <v>247</v>
      </c>
      <c r="U9"/>
      <c r="V9"/>
    </row>
    <row r="10" spans="1:22" s="176" customFormat="1" ht="12.75" customHeight="1" x14ac:dyDescent="0.2">
      <c r="A10" s="172" t="s">
        <v>2</v>
      </c>
      <c r="B10" s="91"/>
      <c r="C10" s="98">
        <v>4034</v>
      </c>
      <c r="D10" s="99">
        <v>4017</v>
      </c>
      <c r="E10" s="173">
        <v>4403</v>
      </c>
      <c r="F10" s="174"/>
      <c r="G10" s="97">
        <v>1882</v>
      </c>
      <c r="H10" s="495">
        <v>2174</v>
      </c>
      <c r="I10" s="175">
        <v>2302</v>
      </c>
      <c r="J10" s="174"/>
      <c r="K10" s="97">
        <v>15</v>
      </c>
      <c r="L10" s="99">
        <v>27</v>
      </c>
      <c r="M10" s="173">
        <v>24</v>
      </c>
      <c r="N10" s="174"/>
      <c r="P10" s="172" t="s">
        <v>2</v>
      </c>
      <c r="Q10" s="173">
        <v>4170</v>
      </c>
      <c r="U10"/>
      <c r="V10"/>
    </row>
    <row r="11" spans="1:22" s="176" customFormat="1" ht="12.75" customHeight="1" x14ac:dyDescent="0.2">
      <c r="A11" s="172" t="s">
        <v>3</v>
      </c>
      <c r="B11" s="91"/>
      <c r="C11" s="98">
        <v>9679</v>
      </c>
      <c r="D11" s="99">
        <v>9536</v>
      </c>
      <c r="E11" s="173">
        <v>10316</v>
      </c>
      <c r="F11" s="174"/>
      <c r="G11" s="97">
        <v>5134</v>
      </c>
      <c r="H11" s="495">
        <v>5607</v>
      </c>
      <c r="I11" s="175">
        <v>5866</v>
      </c>
      <c r="J11" s="174"/>
      <c r="K11" s="97">
        <v>91</v>
      </c>
      <c r="L11" s="99">
        <v>123</v>
      </c>
      <c r="M11" s="173">
        <v>135</v>
      </c>
      <c r="N11" s="174"/>
      <c r="P11" s="172" t="s">
        <v>3</v>
      </c>
      <c r="Q11" s="173">
        <v>8673</v>
      </c>
      <c r="U11"/>
      <c r="V11"/>
    </row>
    <row r="12" spans="1:22" s="176" customFormat="1" ht="12.75" customHeight="1" x14ac:dyDescent="0.2">
      <c r="A12" s="172" t="s">
        <v>4</v>
      </c>
      <c r="B12" s="91"/>
      <c r="C12" s="98">
        <v>1313</v>
      </c>
      <c r="D12" s="99">
        <v>1308</v>
      </c>
      <c r="E12" s="173">
        <v>1275</v>
      </c>
      <c r="F12" s="174"/>
      <c r="G12" s="97">
        <v>692</v>
      </c>
      <c r="H12" s="495">
        <v>745</v>
      </c>
      <c r="I12" s="175">
        <v>745</v>
      </c>
      <c r="J12" s="174"/>
      <c r="K12" s="97">
        <v>12</v>
      </c>
      <c r="L12" s="99">
        <v>10</v>
      </c>
      <c r="M12" s="173">
        <v>15</v>
      </c>
      <c r="N12" s="174"/>
      <c r="P12" s="172" t="s">
        <v>4</v>
      </c>
      <c r="Q12" s="173">
        <v>942</v>
      </c>
      <c r="U12"/>
      <c r="V12"/>
    </row>
    <row r="13" spans="1:22" s="176" customFormat="1" ht="12.75" customHeight="1" x14ac:dyDescent="0.2">
      <c r="A13" s="172" t="s">
        <v>5</v>
      </c>
      <c r="B13" s="91"/>
      <c r="C13" s="98">
        <v>2166</v>
      </c>
      <c r="D13" s="99">
        <v>1972</v>
      </c>
      <c r="E13" s="173">
        <v>2249</v>
      </c>
      <c r="F13" s="174"/>
      <c r="G13" s="97">
        <v>1246</v>
      </c>
      <c r="H13" s="495">
        <v>1322</v>
      </c>
      <c r="I13" s="175">
        <v>1285</v>
      </c>
      <c r="J13" s="174"/>
      <c r="K13" s="97">
        <v>20</v>
      </c>
      <c r="L13" s="99">
        <v>19</v>
      </c>
      <c r="M13" s="173">
        <v>18</v>
      </c>
      <c r="N13" s="174"/>
      <c r="P13" s="172" t="s">
        <v>5</v>
      </c>
      <c r="Q13" s="173">
        <v>1896</v>
      </c>
      <c r="U13"/>
      <c r="V13"/>
    </row>
    <row r="14" spans="1:22" s="176" customFormat="1" ht="12.75" customHeight="1" x14ac:dyDescent="0.2">
      <c r="A14" s="172" t="s">
        <v>6</v>
      </c>
      <c r="B14" s="91"/>
      <c r="C14" s="98">
        <v>1305</v>
      </c>
      <c r="D14" s="99">
        <v>1305</v>
      </c>
      <c r="E14" s="173">
        <v>1443</v>
      </c>
      <c r="F14" s="174"/>
      <c r="G14" s="97">
        <v>692</v>
      </c>
      <c r="H14" s="495">
        <v>784</v>
      </c>
      <c r="I14" s="175">
        <v>831</v>
      </c>
      <c r="J14" s="174"/>
      <c r="K14" s="97">
        <v>21</v>
      </c>
      <c r="L14" s="99">
        <v>23</v>
      </c>
      <c r="M14" s="173">
        <v>27</v>
      </c>
      <c r="N14" s="174"/>
      <c r="P14" s="172" t="s">
        <v>6</v>
      </c>
      <c r="Q14" s="173">
        <v>1237</v>
      </c>
      <c r="U14"/>
      <c r="V14"/>
    </row>
    <row r="15" spans="1:22" s="176" customFormat="1" ht="12.75" customHeight="1" x14ac:dyDescent="0.2">
      <c r="A15" s="172" t="s">
        <v>7</v>
      </c>
      <c r="B15" s="91"/>
      <c r="C15" s="98">
        <v>1254</v>
      </c>
      <c r="D15" s="99">
        <v>1229</v>
      </c>
      <c r="E15" s="173">
        <v>1351</v>
      </c>
      <c r="F15" s="174"/>
      <c r="G15" s="97">
        <v>636</v>
      </c>
      <c r="H15" s="495">
        <v>721</v>
      </c>
      <c r="I15" s="175">
        <v>751</v>
      </c>
      <c r="J15" s="174"/>
      <c r="K15" s="97">
        <v>15</v>
      </c>
      <c r="L15" s="99">
        <v>8</v>
      </c>
      <c r="M15" s="173">
        <v>18</v>
      </c>
      <c r="N15" s="174"/>
      <c r="P15" s="172" t="s">
        <v>7</v>
      </c>
      <c r="Q15" s="173">
        <v>1118</v>
      </c>
      <c r="U15"/>
      <c r="V15"/>
    </row>
    <row r="16" spans="1:22" s="176" customFormat="1" ht="12.75" customHeight="1" x14ac:dyDescent="0.2">
      <c r="A16" s="172" t="s">
        <v>8</v>
      </c>
      <c r="B16" s="91"/>
      <c r="C16" s="98">
        <v>1480</v>
      </c>
      <c r="D16" s="99">
        <v>1420</v>
      </c>
      <c r="E16" s="173">
        <v>1510</v>
      </c>
      <c r="F16" s="174"/>
      <c r="G16" s="97">
        <v>817</v>
      </c>
      <c r="H16" s="495">
        <v>896</v>
      </c>
      <c r="I16" s="175">
        <v>906</v>
      </c>
      <c r="J16" s="174"/>
      <c r="K16" s="97">
        <v>25</v>
      </c>
      <c r="L16" s="99">
        <v>31</v>
      </c>
      <c r="M16" s="173">
        <v>39</v>
      </c>
      <c r="N16" s="174"/>
      <c r="P16" s="172" t="s">
        <v>8</v>
      </c>
      <c r="Q16" s="173">
        <v>1164</v>
      </c>
      <c r="U16"/>
      <c r="V16"/>
    </row>
    <row r="17" spans="1:22" s="176" customFormat="1" ht="12.75" customHeight="1" x14ac:dyDescent="0.2">
      <c r="A17" s="172" t="s">
        <v>9</v>
      </c>
      <c r="B17" s="91"/>
      <c r="C17" s="98">
        <v>3087</v>
      </c>
      <c r="D17" s="99">
        <v>3087</v>
      </c>
      <c r="E17" s="173">
        <v>3014</v>
      </c>
      <c r="F17" s="174"/>
      <c r="G17" s="97">
        <v>1499</v>
      </c>
      <c r="H17" s="495">
        <v>1663</v>
      </c>
      <c r="I17" s="175">
        <v>1705</v>
      </c>
      <c r="J17" s="174"/>
      <c r="K17" s="97">
        <v>29</v>
      </c>
      <c r="L17" s="99">
        <v>40</v>
      </c>
      <c r="M17" s="173">
        <v>53</v>
      </c>
      <c r="N17" s="174"/>
      <c r="O17" s="207"/>
      <c r="P17" s="172" t="s">
        <v>9</v>
      </c>
      <c r="Q17" s="173">
        <v>2478</v>
      </c>
      <c r="U17"/>
      <c r="V17"/>
    </row>
    <row r="18" spans="1:22" s="176" customFormat="1" ht="12.75" customHeight="1" x14ac:dyDescent="0.2">
      <c r="A18" s="172" t="s">
        <v>10</v>
      </c>
      <c r="B18" s="91"/>
      <c r="C18" s="98">
        <v>3759</v>
      </c>
      <c r="D18" s="99">
        <v>3698</v>
      </c>
      <c r="E18" s="173">
        <v>3998</v>
      </c>
      <c r="F18" s="174"/>
      <c r="G18" s="97">
        <v>2168</v>
      </c>
      <c r="H18" s="495">
        <v>2343</v>
      </c>
      <c r="I18" s="175">
        <v>2450</v>
      </c>
      <c r="J18" s="174"/>
      <c r="K18" s="97">
        <v>19</v>
      </c>
      <c r="L18" s="99">
        <v>36</v>
      </c>
      <c r="M18" s="173">
        <v>36</v>
      </c>
      <c r="N18" s="174"/>
      <c r="P18" s="172" t="s">
        <v>10</v>
      </c>
      <c r="Q18" s="173">
        <v>3325</v>
      </c>
      <c r="U18"/>
      <c r="V18"/>
    </row>
    <row r="19" spans="1:22" s="176" customFormat="1" ht="12.75" customHeight="1" x14ac:dyDescent="0.2">
      <c r="A19" s="172" t="s">
        <v>11</v>
      </c>
      <c r="B19" s="91"/>
      <c r="C19" s="98">
        <v>985</v>
      </c>
      <c r="D19" s="99">
        <v>966</v>
      </c>
      <c r="E19" s="173">
        <v>1039</v>
      </c>
      <c r="F19" s="174"/>
      <c r="G19" s="97">
        <v>469</v>
      </c>
      <c r="H19" s="495">
        <v>484</v>
      </c>
      <c r="I19" s="175">
        <v>522</v>
      </c>
      <c r="J19" s="174"/>
      <c r="K19" s="97">
        <v>8</v>
      </c>
      <c r="L19" s="99">
        <v>12</v>
      </c>
      <c r="M19" s="173">
        <v>13</v>
      </c>
      <c r="N19" s="174"/>
      <c r="P19" s="172" t="s">
        <v>11</v>
      </c>
      <c r="Q19" s="173">
        <v>851</v>
      </c>
      <c r="U19"/>
      <c r="V19"/>
    </row>
    <row r="20" spans="1:22" s="176" customFormat="1" ht="12.75" customHeight="1" x14ac:dyDescent="0.2">
      <c r="A20" s="172" t="s">
        <v>12</v>
      </c>
      <c r="B20" s="91"/>
      <c r="C20" s="98">
        <v>1090</v>
      </c>
      <c r="D20" s="99">
        <v>1076</v>
      </c>
      <c r="E20" s="173">
        <v>1101</v>
      </c>
      <c r="F20" s="174"/>
      <c r="G20" s="97">
        <v>480</v>
      </c>
      <c r="H20" s="495">
        <v>519</v>
      </c>
      <c r="I20" s="175">
        <v>593</v>
      </c>
      <c r="J20" s="174"/>
      <c r="K20" s="97">
        <v>20</v>
      </c>
      <c r="L20" s="99">
        <v>12</v>
      </c>
      <c r="M20" s="173">
        <v>13</v>
      </c>
      <c r="N20" s="174"/>
      <c r="P20" s="172" t="s">
        <v>12</v>
      </c>
      <c r="Q20" s="173">
        <v>1054</v>
      </c>
      <c r="U20"/>
      <c r="V20"/>
    </row>
    <row r="21" spans="1:22" s="176" customFormat="1" ht="12.75" customHeight="1" x14ac:dyDescent="0.2">
      <c r="A21" s="172" t="s">
        <v>13</v>
      </c>
      <c r="B21" s="91"/>
      <c r="C21" s="98">
        <v>817</v>
      </c>
      <c r="D21" s="99">
        <v>810</v>
      </c>
      <c r="E21" s="173">
        <v>866</v>
      </c>
      <c r="F21" s="174"/>
      <c r="G21" s="97">
        <v>328</v>
      </c>
      <c r="H21" s="495">
        <v>413</v>
      </c>
      <c r="I21" s="175">
        <v>457</v>
      </c>
      <c r="J21" s="174"/>
      <c r="K21" s="97">
        <v>4</v>
      </c>
      <c r="L21" s="99">
        <v>12</v>
      </c>
      <c r="M21" s="173">
        <v>12</v>
      </c>
      <c r="N21" s="174"/>
      <c r="P21" s="172" t="s">
        <v>13</v>
      </c>
      <c r="Q21" s="173">
        <v>682</v>
      </c>
      <c r="U21"/>
      <c r="V21"/>
    </row>
    <row r="22" spans="1:22" s="176" customFormat="1" ht="12.75" customHeight="1" x14ac:dyDescent="0.2">
      <c r="A22" s="177" t="s">
        <v>14</v>
      </c>
      <c r="B22" s="91"/>
      <c r="C22" s="112">
        <v>989</v>
      </c>
      <c r="D22" s="113">
        <v>908</v>
      </c>
      <c r="E22" s="178">
        <v>996</v>
      </c>
      <c r="F22" s="174"/>
      <c r="G22" s="132">
        <v>468</v>
      </c>
      <c r="H22" s="496">
        <v>509</v>
      </c>
      <c r="I22" s="179">
        <v>507</v>
      </c>
      <c r="J22" s="174"/>
      <c r="K22" s="132">
        <v>12</v>
      </c>
      <c r="L22" s="113">
        <v>12</v>
      </c>
      <c r="M22" s="178">
        <v>11</v>
      </c>
      <c r="N22" s="174"/>
      <c r="P22" s="177" t="s">
        <v>14</v>
      </c>
      <c r="Q22" s="178">
        <v>795</v>
      </c>
      <c r="U22"/>
      <c r="V22"/>
    </row>
    <row r="23" spans="1:22" s="176" customFormat="1" ht="12.75" customHeight="1" x14ac:dyDescent="0.2">
      <c r="A23" s="92" t="s">
        <v>64</v>
      </c>
      <c r="B23" s="91"/>
      <c r="C23" s="94">
        <f>SUM(C7:C22)</f>
        <v>34187</v>
      </c>
      <c r="D23" s="95">
        <f>SUM(D7:D22)</f>
        <v>33497</v>
      </c>
      <c r="E23" s="188">
        <f>SUM(E7:E22)</f>
        <v>35920</v>
      </c>
      <c r="F23" s="174"/>
      <c r="G23" s="513">
        <f>SUM(G7:G22)</f>
        <v>17702</v>
      </c>
      <c r="H23" s="514">
        <f>SUM(H7:H22)</f>
        <v>19550</v>
      </c>
      <c r="I23" s="515">
        <f>SUM(I7:I22)</f>
        <v>20294</v>
      </c>
      <c r="J23" s="174"/>
      <c r="K23" s="513">
        <f>SUM(K7:K22)</f>
        <v>334</v>
      </c>
      <c r="L23" s="514">
        <f>SUM(L7:L22)</f>
        <v>420</v>
      </c>
      <c r="M23" s="515">
        <f>SUM(M7:M22)</f>
        <v>473</v>
      </c>
      <c r="N23" s="174"/>
      <c r="P23" s="92" t="s">
        <v>64</v>
      </c>
      <c r="Q23" s="188">
        <f>SUM(Q7:Q22)</f>
        <v>30288</v>
      </c>
    </row>
    <row r="24" spans="1:22" s="176" customFormat="1" ht="12.75" customHeight="1" x14ac:dyDescent="0.2">
      <c r="A24" s="126" t="s">
        <v>88</v>
      </c>
      <c r="B24" s="91"/>
      <c r="C24" s="112">
        <v>7825</v>
      </c>
      <c r="D24" s="113">
        <v>7970</v>
      </c>
      <c r="E24" s="178">
        <v>8572</v>
      </c>
      <c r="F24" s="174"/>
      <c r="G24" s="132">
        <v>900</v>
      </c>
      <c r="H24" s="113">
        <v>914</v>
      </c>
      <c r="I24" s="178">
        <v>1043</v>
      </c>
      <c r="J24" s="174"/>
      <c r="K24" s="132">
        <v>10</v>
      </c>
      <c r="L24" s="113">
        <v>13</v>
      </c>
      <c r="M24" s="178">
        <v>17</v>
      </c>
      <c r="N24" s="88"/>
      <c r="P24" s="126" t="s">
        <v>88</v>
      </c>
      <c r="Q24" s="178">
        <v>2442</v>
      </c>
    </row>
    <row r="25" spans="1:22" s="176" customFormat="1" ht="12.75" customHeight="1" x14ac:dyDescent="0.2">
      <c r="A25" s="185" t="s">
        <v>49</v>
      </c>
      <c r="B25" s="91"/>
      <c r="C25" s="101">
        <f>SUM(C23:C24)</f>
        <v>42012</v>
      </c>
      <c r="D25" s="100">
        <f>SUM(D23:D24)</f>
        <v>41467</v>
      </c>
      <c r="E25" s="187">
        <f>SUM(E23:E24)</f>
        <v>44492</v>
      </c>
      <c r="F25" s="174"/>
      <c r="G25" s="516">
        <f>SUM(G23:G24)</f>
        <v>18602</v>
      </c>
      <c r="H25" s="517">
        <f>SUM(H23:H24)</f>
        <v>20464</v>
      </c>
      <c r="I25" s="518">
        <f>SUM(I23:I24)</f>
        <v>21337</v>
      </c>
      <c r="J25" s="174"/>
      <c r="K25" s="516">
        <f>SUM(K23:K24)</f>
        <v>344</v>
      </c>
      <c r="L25" s="517">
        <f>SUM(L23:L24)</f>
        <v>433</v>
      </c>
      <c r="M25" s="518">
        <f>SUM(M23:M24)</f>
        <v>490</v>
      </c>
      <c r="N25" s="88"/>
      <c r="P25" s="185" t="s">
        <v>49</v>
      </c>
      <c r="Q25" s="187">
        <f>SUM(Q23:Q24)</f>
        <v>32730</v>
      </c>
    </row>
    <row r="26" spans="1:22" s="181" customFormat="1" ht="11.1" customHeight="1" x14ac:dyDescent="0.2">
      <c r="A26" s="180"/>
      <c r="C26" s="182"/>
      <c r="D26" s="182"/>
      <c r="E26" s="190"/>
      <c r="G26" s="182"/>
      <c r="H26" s="182"/>
      <c r="I26" s="190"/>
      <c r="K26" s="190"/>
      <c r="L26" s="190"/>
      <c r="M26" s="190"/>
    </row>
    <row r="27" spans="1:22" s="183" customFormat="1" ht="12" customHeight="1" x14ac:dyDescent="0.2">
      <c r="C27" s="184"/>
      <c r="D27" s="184"/>
      <c r="E27" s="184"/>
      <c r="G27" s="184"/>
      <c r="H27" s="184"/>
      <c r="I27" s="184"/>
      <c r="K27" s="184"/>
      <c r="L27" s="184"/>
      <c r="M27" s="184"/>
    </row>
    <row r="28" spans="1:22" ht="12" customHeight="1" x14ac:dyDescent="0.2">
      <c r="A28" s="167" t="s">
        <v>92</v>
      </c>
      <c r="B28" s="90"/>
      <c r="C28" s="570" t="s">
        <v>90</v>
      </c>
      <c r="D28" s="571"/>
      <c r="E28" s="572"/>
      <c r="F28" s="168"/>
      <c r="G28" s="570" t="s">
        <v>166</v>
      </c>
      <c r="H28" s="571"/>
      <c r="I28" s="572"/>
      <c r="J28" s="168"/>
      <c r="K28" s="570" t="s">
        <v>91</v>
      </c>
      <c r="L28" s="571"/>
      <c r="M28" s="572"/>
      <c r="N28" s="168"/>
    </row>
    <row r="29" spans="1:22" ht="13.5" customHeight="1" x14ac:dyDescent="0.2">
      <c r="A29" s="169"/>
      <c r="B29" s="90"/>
      <c r="C29" s="170">
        <v>2021</v>
      </c>
      <c r="D29" s="171">
        <v>2022</v>
      </c>
      <c r="E29" s="171">
        <v>2023</v>
      </c>
      <c r="F29" s="168"/>
      <c r="G29" s="511">
        <v>2021</v>
      </c>
      <c r="H29" s="512">
        <v>2022</v>
      </c>
      <c r="I29" s="512">
        <v>2023</v>
      </c>
      <c r="J29" s="168"/>
      <c r="K29" s="511">
        <v>2021</v>
      </c>
      <c r="L29" s="512">
        <v>2022</v>
      </c>
      <c r="M29" s="512">
        <v>2023</v>
      </c>
      <c r="N29" s="168"/>
    </row>
    <row r="30" spans="1:22" ht="12.75" customHeight="1" x14ac:dyDescent="0.2">
      <c r="A30" s="172" t="s">
        <v>0</v>
      </c>
      <c r="B30" s="91"/>
      <c r="C30" s="98">
        <v>4280</v>
      </c>
      <c r="D30" s="99">
        <v>5309</v>
      </c>
      <c r="E30" s="173">
        <v>5351</v>
      </c>
      <c r="F30" s="174"/>
      <c r="G30" s="97">
        <v>56721.499999999993</v>
      </c>
      <c r="H30" s="99">
        <v>68667.14</v>
      </c>
      <c r="I30" s="173">
        <v>68449</v>
      </c>
      <c r="J30" s="174"/>
      <c r="K30" s="97">
        <v>559</v>
      </c>
      <c r="L30" s="99">
        <v>565</v>
      </c>
      <c r="M30" s="173">
        <v>879</v>
      </c>
      <c r="N30" s="174"/>
      <c r="P30" s="208"/>
      <c r="Q30" s="208"/>
    </row>
    <row r="31" spans="1:22" ht="12.75" customHeight="1" x14ac:dyDescent="0.2">
      <c r="A31" s="172" t="s">
        <v>79</v>
      </c>
      <c r="B31" s="91"/>
      <c r="C31" s="98">
        <v>22825</v>
      </c>
      <c r="D31" s="99">
        <v>28388</v>
      </c>
      <c r="E31" s="173">
        <v>30911</v>
      </c>
      <c r="F31" s="174"/>
      <c r="G31" s="97">
        <v>279134.34999999998</v>
      </c>
      <c r="H31" s="99">
        <v>322262.99999999994</v>
      </c>
      <c r="I31" s="173">
        <v>351230</v>
      </c>
      <c r="J31" s="174"/>
      <c r="K31" s="97">
        <v>3147</v>
      </c>
      <c r="L31" s="99">
        <v>4251</v>
      </c>
      <c r="M31" s="173">
        <v>5161</v>
      </c>
      <c r="N31" s="174"/>
      <c r="P31" s="208"/>
      <c r="Q31" s="208"/>
    </row>
    <row r="32" spans="1:22" ht="12.75" customHeight="1" x14ac:dyDescent="0.2">
      <c r="A32" s="172" t="s">
        <v>1</v>
      </c>
      <c r="B32" s="91"/>
      <c r="C32" s="98">
        <v>4326</v>
      </c>
      <c r="D32" s="99">
        <v>5475</v>
      </c>
      <c r="E32" s="173">
        <v>5151</v>
      </c>
      <c r="F32" s="174"/>
      <c r="G32" s="97">
        <v>65625.540000000008</v>
      </c>
      <c r="H32" s="99">
        <v>88112.51</v>
      </c>
      <c r="I32" s="173">
        <v>81017</v>
      </c>
      <c r="J32" s="174"/>
      <c r="K32" s="97">
        <v>712</v>
      </c>
      <c r="L32" s="99">
        <v>918</v>
      </c>
      <c r="M32" s="173">
        <v>687</v>
      </c>
      <c r="N32" s="174"/>
      <c r="P32" s="208"/>
      <c r="Q32" s="208"/>
    </row>
    <row r="33" spans="1:17" ht="12.75" customHeight="1" x14ac:dyDescent="0.2">
      <c r="A33" s="172" t="s">
        <v>2</v>
      </c>
      <c r="B33" s="91"/>
      <c r="C33" s="98">
        <v>47005</v>
      </c>
      <c r="D33" s="99">
        <v>62345</v>
      </c>
      <c r="E33" s="173">
        <v>70362</v>
      </c>
      <c r="F33" s="174"/>
      <c r="G33" s="97">
        <v>295582.34999999992</v>
      </c>
      <c r="H33" s="99">
        <v>388645.31000000011</v>
      </c>
      <c r="I33" s="173">
        <v>423471</v>
      </c>
      <c r="J33" s="174"/>
      <c r="K33" s="97">
        <v>4370</v>
      </c>
      <c r="L33" s="99">
        <v>4990</v>
      </c>
      <c r="M33" s="173">
        <v>6231</v>
      </c>
      <c r="N33" s="174"/>
      <c r="P33" s="208"/>
      <c r="Q33" s="208"/>
    </row>
    <row r="34" spans="1:17" ht="12.75" customHeight="1" x14ac:dyDescent="0.2">
      <c r="A34" s="172" t="s">
        <v>3</v>
      </c>
      <c r="B34" s="91"/>
      <c r="C34" s="98">
        <v>151759</v>
      </c>
      <c r="D34" s="99">
        <v>186406</v>
      </c>
      <c r="E34" s="173">
        <v>196278</v>
      </c>
      <c r="F34" s="174"/>
      <c r="G34" s="97">
        <v>1011858.6099999998</v>
      </c>
      <c r="H34" s="99">
        <v>1246798.9500000002</v>
      </c>
      <c r="I34" s="173">
        <v>1311634</v>
      </c>
      <c r="J34" s="174"/>
      <c r="K34" s="97">
        <v>19522</v>
      </c>
      <c r="L34" s="99">
        <v>22366</v>
      </c>
      <c r="M34" s="173">
        <v>23387</v>
      </c>
      <c r="N34" s="174"/>
      <c r="P34" s="208"/>
      <c r="Q34" s="208"/>
    </row>
    <row r="35" spans="1:17" ht="12.75" customHeight="1" x14ac:dyDescent="0.2">
      <c r="A35" s="172" t="s">
        <v>4</v>
      </c>
      <c r="B35" s="91"/>
      <c r="C35" s="98">
        <v>17328</v>
      </c>
      <c r="D35" s="99">
        <v>20715</v>
      </c>
      <c r="E35" s="173">
        <v>20514</v>
      </c>
      <c r="F35" s="174"/>
      <c r="G35" s="97">
        <v>179672.46</v>
      </c>
      <c r="H35" s="99">
        <v>205856.3</v>
      </c>
      <c r="I35" s="173">
        <v>210059</v>
      </c>
      <c r="J35" s="174"/>
      <c r="K35" s="97">
        <v>2776</v>
      </c>
      <c r="L35" s="99">
        <v>2980</v>
      </c>
      <c r="M35" s="173">
        <v>2748</v>
      </c>
      <c r="N35" s="174"/>
      <c r="P35" s="208"/>
      <c r="Q35" s="208"/>
    </row>
    <row r="36" spans="1:17" ht="12.75" customHeight="1" x14ac:dyDescent="0.2">
      <c r="A36" s="172" t="s">
        <v>5</v>
      </c>
      <c r="B36" s="91"/>
      <c r="C36" s="98">
        <v>33874</v>
      </c>
      <c r="D36" s="99">
        <v>37574</v>
      </c>
      <c r="E36" s="173">
        <v>36993</v>
      </c>
      <c r="F36" s="174"/>
      <c r="G36" s="97">
        <v>282088.83999999997</v>
      </c>
      <c r="H36" s="99">
        <v>308010.84999999998</v>
      </c>
      <c r="I36" s="173">
        <v>300237</v>
      </c>
      <c r="J36" s="174"/>
      <c r="K36" s="97">
        <v>2878</v>
      </c>
      <c r="L36" s="99">
        <v>3016</v>
      </c>
      <c r="M36" s="173">
        <v>3172</v>
      </c>
      <c r="N36" s="174"/>
      <c r="P36" s="208"/>
      <c r="Q36" s="208"/>
    </row>
    <row r="37" spans="1:17" ht="12.75" customHeight="1" x14ac:dyDescent="0.2">
      <c r="A37" s="172" t="s">
        <v>6</v>
      </c>
      <c r="B37" s="91"/>
      <c r="C37" s="98">
        <v>18057</v>
      </c>
      <c r="D37" s="99">
        <v>22277</v>
      </c>
      <c r="E37" s="173">
        <v>25142</v>
      </c>
      <c r="F37" s="174"/>
      <c r="G37" s="97">
        <v>189338.15</v>
      </c>
      <c r="H37" s="99">
        <v>229300.15000000002</v>
      </c>
      <c r="I37" s="173">
        <v>255113</v>
      </c>
      <c r="J37" s="174"/>
      <c r="K37" s="97">
        <v>2153</v>
      </c>
      <c r="L37" s="99">
        <v>2437</v>
      </c>
      <c r="M37" s="173">
        <v>2677</v>
      </c>
      <c r="N37" s="174"/>
      <c r="P37" s="208"/>
      <c r="Q37" s="208"/>
    </row>
    <row r="38" spans="1:17" ht="12.75" customHeight="1" x14ac:dyDescent="0.2">
      <c r="A38" s="172" t="s">
        <v>7</v>
      </c>
      <c r="B38" s="91"/>
      <c r="C38" s="98">
        <v>15481</v>
      </c>
      <c r="D38" s="99">
        <v>18875</v>
      </c>
      <c r="E38" s="173">
        <v>21103</v>
      </c>
      <c r="F38" s="174"/>
      <c r="G38" s="97">
        <v>160477.28</v>
      </c>
      <c r="H38" s="99">
        <v>187531.2</v>
      </c>
      <c r="I38" s="173">
        <v>209831</v>
      </c>
      <c r="J38" s="174"/>
      <c r="K38" s="97">
        <v>1105</v>
      </c>
      <c r="L38" s="99">
        <v>1099</v>
      </c>
      <c r="M38" s="173">
        <v>1287</v>
      </c>
      <c r="N38" s="174"/>
      <c r="P38" s="208"/>
      <c r="Q38" s="208"/>
    </row>
    <row r="39" spans="1:17" ht="12.75" customHeight="1" x14ac:dyDescent="0.2">
      <c r="A39" s="172" t="s">
        <v>8</v>
      </c>
      <c r="B39" s="91"/>
      <c r="C39" s="98">
        <v>19195</v>
      </c>
      <c r="D39" s="99">
        <v>24427</v>
      </c>
      <c r="E39" s="173">
        <v>24695</v>
      </c>
      <c r="F39" s="174"/>
      <c r="G39" s="97">
        <v>266881.12999999995</v>
      </c>
      <c r="H39" s="99">
        <v>322491.21999999997</v>
      </c>
      <c r="I39" s="173">
        <v>316902</v>
      </c>
      <c r="J39" s="174"/>
      <c r="K39" s="97">
        <v>1978</v>
      </c>
      <c r="L39" s="99">
        <v>2562</v>
      </c>
      <c r="M39" s="173">
        <v>2230</v>
      </c>
      <c r="N39" s="174"/>
      <c r="P39" s="208"/>
      <c r="Q39" s="208"/>
    </row>
    <row r="40" spans="1:17" ht="12.75" customHeight="1" x14ac:dyDescent="0.2">
      <c r="A40" s="172" t="s">
        <v>9</v>
      </c>
      <c r="B40" s="91"/>
      <c r="C40" s="98">
        <v>42289</v>
      </c>
      <c r="D40" s="99">
        <v>51584</v>
      </c>
      <c r="E40" s="173">
        <v>59131</v>
      </c>
      <c r="F40" s="174"/>
      <c r="G40" s="97">
        <v>314398.34000000003</v>
      </c>
      <c r="H40" s="99">
        <v>373298.42</v>
      </c>
      <c r="I40" s="173">
        <v>434718</v>
      </c>
      <c r="J40" s="174"/>
      <c r="K40" s="97">
        <v>4578</v>
      </c>
      <c r="L40" s="99">
        <v>5662</v>
      </c>
      <c r="M40" s="173">
        <v>6733</v>
      </c>
      <c r="N40" s="174"/>
      <c r="P40" s="208"/>
      <c r="Q40" s="208"/>
    </row>
    <row r="41" spans="1:17" ht="12.75" customHeight="1" x14ac:dyDescent="0.2">
      <c r="A41" s="172" t="s">
        <v>10</v>
      </c>
      <c r="B41" s="91"/>
      <c r="C41" s="98">
        <v>64568</v>
      </c>
      <c r="D41" s="99">
        <v>78707</v>
      </c>
      <c r="E41" s="173">
        <v>84851</v>
      </c>
      <c r="F41" s="174"/>
      <c r="G41" s="97">
        <v>382169.72000000003</v>
      </c>
      <c r="H41" s="99">
        <v>461918.38</v>
      </c>
      <c r="I41" s="173">
        <v>485931</v>
      </c>
      <c r="J41" s="174"/>
      <c r="K41" s="97">
        <v>6406</v>
      </c>
      <c r="L41" s="99">
        <v>7883</v>
      </c>
      <c r="M41" s="173">
        <v>7401</v>
      </c>
      <c r="N41" s="174"/>
      <c r="P41" s="208"/>
      <c r="Q41" s="208"/>
    </row>
    <row r="42" spans="1:17" ht="12.75" customHeight="1" x14ac:dyDescent="0.2">
      <c r="A42" s="172" t="s">
        <v>11</v>
      </c>
      <c r="B42" s="91"/>
      <c r="C42" s="98">
        <v>10543</v>
      </c>
      <c r="D42" s="99">
        <v>12747</v>
      </c>
      <c r="E42" s="173">
        <v>13327</v>
      </c>
      <c r="F42" s="174"/>
      <c r="G42" s="97">
        <v>104373.99999999999</v>
      </c>
      <c r="H42" s="99">
        <v>129133.68000000001</v>
      </c>
      <c r="I42" s="173">
        <v>133770</v>
      </c>
      <c r="J42" s="174"/>
      <c r="K42" s="97">
        <v>1812</v>
      </c>
      <c r="L42" s="99">
        <v>1773</v>
      </c>
      <c r="M42" s="173">
        <v>1509</v>
      </c>
      <c r="N42" s="174"/>
      <c r="P42" s="208"/>
      <c r="Q42" s="208"/>
    </row>
    <row r="43" spans="1:17" ht="12.75" customHeight="1" x14ac:dyDescent="0.2">
      <c r="A43" s="172" t="s">
        <v>12</v>
      </c>
      <c r="B43" s="91"/>
      <c r="C43" s="98">
        <v>10786</v>
      </c>
      <c r="D43" s="99">
        <v>10636</v>
      </c>
      <c r="E43" s="173">
        <v>12993</v>
      </c>
      <c r="F43" s="174"/>
      <c r="G43" s="97">
        <v>131679.18</v>
      </c>
      <c r="H43" s="99">
        <v>136306.32999999999</v>
      </c>
      <c r="I43" s="173">
        <v>172520</v>
      </c>
      <c r="J43" s="174"/>
      <c r="K43" s="97">
        <v>1277</v>
      </c>
      <c r="L43" s="99">
        <v>1326</v>
      </c>
      <c r="M43" s="173">
        <v>1924</v>
      </c>
      <c r="N43" s="174"/>
      <c r="P43" s="208"/>
      <c r="Q43" s="208"/>
    </row>
    <row r="44" spans="1:17" ht="12.75" customHeight="1" x14ac:dyDescent="0.2">
      <c r="A44" s="172" t="s">
        <v>13</v>
      </c>
      <c r="B44" s="91"/>
      <c r="C44" s="98">
        <v>6254</v>
      </c>
      <c r="D44" s="99">
        <v>9110</v>
      </c>
      <c r="E44" s="173">
        <v>11414</v>
      </c>
      <c r="F44" s="174"/>
      <c r="G44" s="97">
        <v>68076.97</v>
      </c>
      <c r="H44" s="99">
        <v>103674.72999999998</v>
      </c>
      <c r="I44" s="173">
        <v>123881</v>
      </c>
      <c r="J44" s="174"/>
      <c r="K44" s="97">
        <v>415</v>
      </c>
      <c r="L44" s="99">
        <v>855</v>
      </c>
      <c r="M44" s="173">
        <v>1199</v>
      </c>
      <c r="N44" s="174"/>
      <c r="P44" s="208"/>
      <c r="Q44" s="208"/>
    </row>
    <row r="45" spans="1:17" ht="12.75" customHeight="1" x14ac:dyDescent="0.2">
      <c r="A45" s="177" t="s">
        <v>14</v>
      </c>
      <c r="B45" s="91"/>
      <c r="C45" s="112">
        <v>9768</v>
      </c>
      <c r="D45" s="113">
        <v>12495</v>
      </c>
      <c r="E45" s="178">
        <v>13145</v>
      </c>
      <c r="F45" s="174"/>
      <c r="G45" s="132">
        <v>122657.54</v>
      </c>
      <c r="H45" s="113">
        <v>150937.21</v>
      </c>
      <c r="I45" s="178">
        <v>150339</v>
      </c>
      <c r="J45" s="174"/>
      <c r="K45" s="132">
        <v>1289</v>
      </c>
      <c r="L45" s="113">
        <v>1600</v>
      </c>
      <c r="M45" s="178">
        <v>1351</v>
      </c>
      <c r="N45" s="174"/>
      <c r="P45" s="208"/>
      <c r="Q45" s="208"/>
    </row>
    <row r="46" spans="1:17" ht="12.75" customHeight="1" x14ac:dyDescent="0.2">
      <c r="A46" s="92" t="s">
        <v>64</v>
      </c>
      <c r="B46" s="91"/>
      <c r="C46" s="94">
        <f>SUM(C30:C45)</f>
        <v>478338</v>
      </c>
      <c r="D46" s="95">
        <f>SUM(D30:D45)</f>
        <v>587070</v>
      </c>
      <c r="E46" s="188">
        <f>SUM(E30:E45)</f>
        <v>631361</v>
      </c>
      <c r="F46" s="174"/>
      <c r="G46" s="513">
        <f>SUM(G30:G45)</f>
        <v>3910735.9599999995</v>
      </c>
      <c r="H46" s="514">
        <f>SUM(H30:H45)</f>
        <v>4722945.38</v>
      </c>
      <c r="I46" s="515">
        <f>SUM(I30:I45)</f>
        <v>5029102</v>
      </c>
      <c r="J46" s="174"/>
      <c r="K46" s="513">
        <f>SUM(K30:K45)</f>
        <v>54977</v>
      </c>
      <c r="L46" s="514">
        <f>SUM(L30:L45)</f>
        <v>64283</v>
      </c>
      <c r="M46" s="515">
        <f>SUM(M30:M45)</f>
        <v>68576</v>
      </c>
      <c r="N46" s="174"/>
      <c r="P46" s="208"/>
      <c r="Q46" s="208"/>
    </row>
    <row r="47" spans="1:17" s="176" customFormat="1" ht="12.75" customHeight="1" x14ac:dyDescent="0.2">
      <c r="A47" s="126" t="s">
        <v>88</v>
      </c>
      <c r="B47" s="91"/>
      <c r="C47" s="112">
        <v>24792</v>
      </c>
      <c r="D47" s="113">
        <v>23819</v>
      </c>
      <c r="E47" s="178">
        <v>25415</v>
      </c>
      <c r="F47" s="174"/>
      <c r="G47" s="191">
        <v>196610</v>
      </c>
      <c r="H47" s="494">
        <v>219348</v>
      </c>
      <c r="I47" s="192">
        <v>228395</v>
      </c>
      <c r="J47" s="88"/>
      <c r="K47" s="132">
        <v>3650</v>
      </c>
      <c r="L47" s="113">
        <v>3842</v>
      </c>
      <c r="M47" s="178">
        <v>3121</v>
      </c>
      <c r="N47" s="88"/>
      <c r="P47" s="208"/>
      <c r="Q47" s="208"/>
    </row>
    <row r="48" spans="1:17" s="176" customFormat="1" ht="12.75" customHeight="1" x14ac:dyDescent="0.2">
      <c r="A48" s="185" t="s">
        <v>49</v>
      </c>
      <c r="B48" s="91"/>
      <c r="C48" s="101">
        <f>SUM(C46:C47)</f>
        <v>503130</v>
      </c>
      <c r="D48" s="100">
        <f>SUM(D46:D47)</f>
        <v>610889</v>
      </c>
      <c r="E48" s="187">
        <f>SUM(E46:E47)</f>
        <v>656776</v>
      </c>
      <c r="F48" s="174"/>
      <c r="G48" s="516">
        <f>SUM(G46:G47)</f>
        <v>4107345.9599999995</v>
      </c>
      <c r="H48" s="517">
        <f>SUM(H46:H47)</f>
        <v>4942293.38</v>
      </c>
      <c r="I48" s="518">
        <f>SUM(I46:I47)</f>
        <v>5257497</v>
      </c>
      <c r="J48" s="88"/>
      <c r="K48" s="516">
        <f>SUM(K46:K47)</f>
        <v>58627</v>
      </c>
      <c r="L48" s="100">
        <f>SUM(L46:L47)</f>
        <v>68125</v>
      </c>
      <c r="M48" s="187">
        <f>SUM(M46:M47)</f>
        <v>71697</v>
      </c>
      <c r="N48" s="88"/>
      <c r="P48" s="208"/>
      <c r="Q48" s="208"/>
    </row>
    <row r="49" spans="1:9" x14ac:dyDescent="0.2">
      <c r="G49" s="186"/>
      <c r="H49" s="186"/>
      <c r="I49" s="186"/>
    </row>
    <row r="50" spans="1:9" x14ac:dyDescent="0.2">
      <c r="A50" s="189" t="s">
        <v>96</v>
      </c>
    </row>
    <row r="51" spans="1:9" x14ac:dyDescent="0.2">
      <c r="A51" s="189" t="s">
        <v>94</v>
      </c>
    </row>
    <row r="52" spans="1:9" x14ac:dyDescent="0.2">
      <c r="A52" s="189" t="s">
        <v>97</v>
      </c>
    </row>
    <row r="53" spans="1:9" x14ac:dyDescent="0.2">
      <c r="A53" s="189" t="s">
        <v>98</v>
      </c>
    </row>
  </sheetData>
  <mergeCells count="6">
    <mergeCell ref="G28:I28"/>
    <mergeCell ref="K28:M28"/>
    <mergeCell ref="C5:E5"/>
    <mergeCell ref="G5:I5"/>
    <mergeCell ref="K5:M5"/>
    <mergeCell ref="C28:E28"/>
  </mergeCells>
  <pageMargins left="0.78740157480314965" right="0.78740157480314965" top="0.59055118110236227" bottom="0.59055118110236227" header="0.51181102362204722" footer="0.51181102362204722"/>
  <pageSetup paperSize="9" scale="73" orientation="landscape" r:id="rId1"/>
  <headerFooter alignWithMargins="0">
    <oddFooter xml:space="preserve">&amp;C&amp;"-,Standaard"&amp;11 &amp;10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rgb="FFFFFF00"/>
    <pageSetUpPr fitToPage="1"/>
  </sheetPr>
  <dimension ref="A1:U39"/>
  <sheetViews>
    <sheetView zoomScaleNormal="100" workbookViewId="0">
      <selection activeCell="B39" sqref="B39"/>
    </sheetView>
  </sheetViews>
  <sheetFormatPr defaultColWidth="9.140625" defaultRowHeight="12.75" x14ac:dyDescent="0.2"/>
  <cols>
    <col min="1" max="1" width="26" style="2" customWidth="1"/>
    <col min="2" max="4" width="5.140625" style="1" customWidth="1"/>
    <col min="5" max="5" width="5.85546875" style="1" customWidth="1"/>
    <col min="6" max="6" width="7" style="1" customWidth="1"/>
    <col min="7" max="15" width="6.140625" style="1" customWidth="1"/>
    <col min="16" max="16" width="5.5703125" style="1" customWidth="1"/>
    <col min="17" max="17" width="6.42578125" style="1" customWidth="1"/>
    <col min="18" max="18" width="0.85546875" style="2" customWidth="1"/>
    <col min="19" max="19" width="7.85546875" style="1" customWidth="1"/>
    <col min="20" max="20" width="0.42578125" style="2" customWidth="1"/>
    <col min="21" max="21" width="7.140625" style="2" bestFit="1" customWidth="1"/>
    <col min="22" max="16384" width="9.140625" style="2"/>
  </cols>
  <sheetData>
    <row r="1" spans="1:21" ht="18.75" x14ac:dyDescent="0.3">
      <c r="A1" s="83" t="s">
        <v>95</v>
      </c>
      <c r="G1" s="27"/>
      <c r="H1" s="27"/>
      <c r="I1" s="27"/>
      <c r="Q1" s="19" t="s">
        <v>167</v>
      </c>
      <c r="S1" s="28"/>
    </row>
    <row r="2" spans="1:21" x14ac:dyDescent="0.2">
      <c r="A2" s="29"/>
      <c r="B2" s="28"/>
      <c r="C2" s="28"/>
      <c r="R2" s="1"/>
    </row>
    <row r="3" spans="1:21" x14ac:dyDescent="0.2">
      <c r="A3" s="435" t="s">
        <v>169</v>
      </c>
      <c r="B3" s="436" t="s">
        <v>16</v>
      </c>
      <c r="C3" s="436" t="s">
        <v>80</v>
      </c>
      <c r="D3" s="437" t="s">
        <v>17</v>
      </c>
      <c r="E3" s="437" t="s">
        <v>18</v>
      </c>
      <c r="F3" s="437" t="s">
        <v>19</v>
      </c>
      <c r="G3" s="437" t="s">
        <v>20</v>
      </c>
      <c r="H3" s="437" t="s">
        <v>21</v>
      </c>
      <c r="I3" s="437" t="s">
        <v>22</v>
      </c>
      <c r="J3" s="437" t="s">
        <v>23</v>
      </c>
      <c r="K3" s="437" t="s">
        <v>24</v>
      </c>
      <c r="L3" s="437" t="s">
        <v>25</v>
      </c>
      <c r="M3" s="437" t="s">
        <v>26</v>
      </c>
      <c r="N3" s="437" t="s">
        <v>27</v>
      </c>
      <c r="O3" s="437" t="s">
        <v>28</v>
      </c>
      <c r="P3" s="437" t="s">
        <v>29</v>
      </c>
      <c r="Q3" s="438" t="s">
        <v>30</v>
      </c>
      <c r="R3" s="28"/>
      <c r="S3" s="439" t="s">
        <v>38</v>
      </c>
    </row>
    <row r="4" spans="1:21" x14ac:dyDescent="0.2">
      <c r="A4" s="30"/>
      <c r="R4" s="1"/>
    </row>
    <row r="5" spans="1:21" x14ac:dyDescent="0.2">
      <c r="A5" s="210" t="s">
        <v>31</v>
      </c>
      <c r="B5" s="213">
        <v>49</v>
      </c>
      <c r="C5" s="213">
        <v>213</v>
      </c>
      <c r="D5" s="214">
        <v>30</v>
      </c>
      <c r="E5" s="214">
        <v>357</v>
      </c>
      <c r="F5" s="214">
        <v>581</v>
      </c>
      <c r="G5" s="214">
        <v>241</v>
      </c>
      <c r="H5" s="214">
        <v>155</v>
      </c>
      <c r="I5" s="214">
        <v>206</v>
      </c>
      <c r="J5" s="214">
        <v>82</v>
      </c>
      <c r="K5" s="214">
        <v>205</v>
      </c>
      <c r="L5" s="214">
        <v>434</v>
      </c>
      <c r="M5" s="214">
        <v>221</v>
      </c>
      <c r="N5" s="214">
        <v>84</v>
      </c>
      <c r="O5" s="214">
        <v>91</v>
      </c>
      <c r="P5" s="214">
        <v>116</v>
      </c>
      <c r="Q5" s="215">
        <v>99</v>
      </c>
      <c r="R5" s="216"/>
      <c r="S5" s="217">
        <v>3164</v>
      </c>
      <c r="U5" s="230" t="s">
        <v>103</v>
      </c>
    </row>
    <row r="6" spans="1:21" x14ac:dyDescent="0.2">
      <c r="A6" s="211" t="s">
        <v>39</v>
      </c>
      <c r="B6" s="218">
        <v>27</v>
      </c>
      <c r="C6" s="218">
        <v>136</v>
      </c>
      <c r="D6" s="219">
        <v>16</v>
      </c>
      <c r="E6" s="219">
        <v>187</v>
      </c>
      <c r="F6" s="219">
        <v>488</v>
      </c>
      <c r="G6" s="219">
        <v>155</v>
      </c>
      <c r="H6" s="219">
        <v>85</v>
      </c>
      <c r="I6" s="219">
        <v>99</v>
      </c>
      <c r="J6" s="219">
        <v>46</v>
      </c>
      <c r="K6" s="219">
        <v>97</v>
      </c>
      <c r="L6" s="219">
        <v>181</v>
      </c>
      <c r="M6" s="219">
        <v>185</v>
      </c>
      <c r="N6" s="219">
        <v>73</v>
      </c>
      <c r="O6" s="219">
        <v>63</v>
      </c>
      <c r="P6" s="219">
        <v>49</v>
      </c>
      <c r="Q6" s="220">
        <v>71</v>
      </c>
      <c r="R6" s="216"/>
      <c r="S6" s="221">
        <v>1958</v>
      </c>
      <c r="U6" s="230" t="s">
        <v>103</v>
      </c>
    </row>
    <row r="7" spans="1:21" x14ac:dyDescent="0.2">
      <c r="A7" s="211" t="s">
        <v>40</v>
      </c>
      <c r="B7" s="218">
        <v>7</v>
      </c>
      <c r="C7" s="218">
        <v>35</v>
      </c>
      <c r="D7" s="219">
        <v>4</v>
      </c>
      <c r="E7" s="219">
        <v>41</v>
      </c>
      <c r="F7" s="219">
        <v>100</v>
      </c>
      <c r="G7" s="219">
        <v>25</v>
      </c>
      <c r="H7" s="219">
        <v>10</v>
      </c>
      <c r="I7" s="219">
        <v>12</v>
      </c>
      <c r="J7" s="219">
        <v>10</v>
      </c>
      <c r="K7" s="219">
        <v>20</v>
      </c>
      <c r="L7" s="219">
        <v>50</v>
      </c>
      <c r="M7" s="219">
        <v>43</v>
      </c>
      <c r="N7" s="219">
        <v>19</v>
      </c>
      <c r="O7" s="219">
        <v>15</v>
      </c>
      <c r="P7" s="219">
        <v>7</v>
      </c>
      <c r="Q7" s="220">
        <v>6</v>
      </c>
      <c r="R7" s="216"/>
      <c r="S7" s="221">
        <v>404</v>
      </c>
      <c r="U7" s="230" t="s">
        <v>103</v>
      </c>
    </row>
    <row r="8" spans="1:21" x14ac:dyDescent="0.2">
      <c r="A8" s="212" t="s">
        <v>41</v>
      </c>
      <c r="B8" s="222">
        <v>19</v>
      </c>
      <c r="C8" s="222">
        <v>62</v>
      </c>
      <c r="D8" s="223">
        <v>12</v>
      </c>
      <c r="E8" s="223">
        <v>163</v>
      </c>
      <c r="F8" s="223">
        <v>11</v>
      </c>
      <c r="G8" s="223">
        <v>92</v>
      </c>
      <c r="H8" s="223">
        <v>70</v>
      </c>
      <c r="I8" s="223">
        <v>119</v>
      </c>
      <c r="J8" s="223">
        <v>32</v>
      </c>
      <c r="K8" s="223">
        <v>102</v>
      </c>
      <c r="L8" s="223">
        <v>242</v>
      </c>
      <c r="M8" s="223">
        <v>8</v>
      </c>
      <c r="N8" s="223">
        <v>2</v>
      </c>
      <c r="O8" s="223">
        <v>22</v>
      </c>
      <c r="P8" s="223">
        <v>72</v>
      </c>
      <c r="Q8" s="224">
        <v>26</v>
      </c>
      <c r="R8" s="216"/>
      <c r="S8" s="225">
        <v>1054</v>
      </c>
      <c r="U8" s="230" t="s">
        <v>103</v>
      </c>
    </row>
    <row r="9" spans="1:21" x14ac:dyDescent="0.2">
      <c r="A9" s="210" t="s">
        <v>52</v>
      </c>
      <c r="B9" s="213">
        <v>7</v>
      </c>
      <c r="C9" s="213">
        <v>53</v>
      </c>
      <c r="D9" s="214">
        <v>6</v>
      </c>
      <c r="E9" s="214">
        <v>30</v>
      </c>
      <c r="F9" s="214">
        <v>196</v>
      </c>
      <c r="G9" s="214">
        <v>17</v>
      </c>
      <c r="H9" s="214">
        <v>39</v>
      </c>
      <c r="I9" s="214">
        <v>36</v>
      </c>
      <c r="J9" s="214">
        <v>35</v>
      </c>
      <c r="K9" s="214">
        <v>7</v>
      </c>
      <c r="L9" s="214">
        <v>112</v>
      </c>
      <c r="M9" s="214">
        <v>125</v>
      </c>
      <c r="N9" s="214">
        <v>13</v>
      </c>
      <c r="O9" s="214">
        <v>19</v>
      </c>
      <c r="P9" s="214">
        <v>14</v>
      </c>
      <c r="Q9" s="215">
        <v>15</v>
      </c>
      <c r="R9" s="216"/>
      <c r="S9" s="519">
        <v>724</v>
      </c>
      <c r="U9" s="230" t="s">
        <v>103</v>
      </c>
    </row>
    <row r="10" spans="1:21" x14ac:dyDescent="0.2">
      <c r="A10" s="226" t="s">
        <v>42</v>
      </c>
      <c r="B10" s="227">
        <v>1</v>
      </c>
      <c r="C10" s="227">
        <v>36</v>
      </c>
      <c r="D10" s="228">
        <v>3</v>
      </c>
      <c r="E10" s="228">
        <v>31</v>
      </c>
      <c r="F10" s="228">
        <v>174</v>
      </c>
      <c r="G10" s="228">
        <v>11</v>
      </c>
      <c r="H10" s="228">
        <v>31</v>
      </c>
      <c r="I10" s="228">
        <v>13</v>
      </c>
      <c r="J10" s="228">
        <v>9</v>
      </c>
      <c r="K10" s="228">
        <v>26</v>
      </c>
      <c r="L10" s="228">
        <v>16</v>
      </c>
      <c r="M10" s="228">
        <v>45</v>
      </c>
      <c r="N10" s="228">
        <v>5</v>
      </c>
      <c r="O10" s="228">
        <v>10</v>
      </c>
      <c r="P10" s="228">
        <v>8</v>
      </c>
      <c r="Q10" s="229">
        <v>9</v>
      </c>
      <c r="R10" s="216"/>
      <c r="S10" s="520">
        <v>428</v>
      </c>
      <c r="U10" s="230" t="s">
        <v>103</v>
      </c>
    </row>
    <row r="11" spans="1:21" x14ac:dyDescent="0.2">
      <c r="A11" s="42" t="s">
        <v>32</v>
      </c>
      <c r="B11" s="43">
        <v>10</v>
      </c>
      <c r="C11" s="43">
        <v>38</v>
      </c>
      <c r="D11" s="12">
        <v>5</v>
      </c>
      <c r="E11" s="12">
        <v>63</v>
      </c>
      <c r="F11" s="12">
        <v>224</v>
      </c>
      <c r="G11" s="12">
        <v>22</v>
      </c>
      <c r="H11" s="12">
        <v>77</v>
      </c>
      <c r="I11" s="12">
        <v>51</v>
      </c>
      <c r="J11" s="12">
        <v>45</v>
      </c>
      <c r="K11" s="12">
        <v>42</v>
      </c>
      <c r="L11" s="12">
        <v>95</v>
      </c>
      <c r="M11" s="12">
        <v>151</v>
      </c>
      <c r="N11" s="12">
        <v>27</v>
      </c>
      <c r="O11" s="12">
        <v>41</v>
      </c>
      <c r="P11" s="12">
        <v>24</v>
      </c>
      <c r="Q11" s="13">
        <v>14</v>
      </c>
      <c r="R11" s="25"/>
      <c r="S11" s="9">
        <v>929</v>
      </c>
    </row>
    <row r="12" spans="1:21" x14ac:dyDescent="0.2">
      <c r="A12" s="42" t="s">
        <v>33</v>
      </c>
      <c r="B12" s="43">
        <v>10</v>
      </c>
      <c r="C12" s="43">
        <v>60</v>
      </c>
      <c r="D12" s="12">
        <v>5</v>
      </c>
      <c r="E12" s="12">
        <v>111</v>
      </c>
      <c r="F12" s="12">
        <v>381</v>
      </c>
      <c r="G12" s="12">
        <v>46</v>
      </c>
      <c r="H12" s="12">
        <v>109</v>
      </c>
      <c r="I12" s="12">
        <v>22</v>
      </c>
      <c r="J12" s="12">
        <v>44</v>
      </c>
      <c r="K12" s="12">
        <v>70</v>
      </c>
      <c r="L12" s="12">
        <v>25</v>
      </c>
      <c r="M12" s="12">
        <v>153</v>
      </c>
      <c r="N12" s="12">
        <v>26</v>
      </c>
      <c r="O12" s="12">
        <v>13</v>
      </c>
      <c r="P12" s="12">
        <v>18</v>
      </c>
      <c r="Q12" s="13">
        <v>39</v>
      </c>
      <c r="R12" s="41"/>
      <c r="S12" s="9">
        <v>1132</v>
      </c>
    </row>
    <row r="13" spans="1:21" x14ac:dyDescent="0.2">
      <c r="A13" s="44" t="s">
        <v>34</v>
      </c>
      <c r="B13" s="37">
        <v>2</v>
      </c>
      <c r="C13" s="37">
        <v>12</v>
      </c>
      <c r="D13" s="14">
        <v>1</v>
      </c>
      <c r="E13" s="14">
        <v>65</v>
      </c>
      <c r="F13" s="14">
        <v>156</v>
      </c>
      <c r="G13" s="14">
        <v>19</v>
      </c>
      <c r="H13" s="14">
        <v>39</v>
      </c>
      <c r="I13" s="14">
        <v>7</v>
      </c>
      <c r="J13" s="14">
        <v>3</v>
      </c>
      <c r="K13" s="14">
        <v>34</v>
      </c>
      <c r="L13" s="14">
        <v>4</v>
      </c>
      <c r="M13" s="14">
        <v>56</v>
      </c>
      <c r="N13" s="14">
        <v>6</v>
      </c>
      <c r="O13" s="14">
        <v>6</v>
      </c>
      <c r="P13" s="14">
        <v>9</v>
      </c>
      <c r="Q13" s="15">
        <v>10</v>
      </c>
      <c r="R13" s="25"/>
      <c r="S13" s="38">
        <v>429</v>
      </c>
    </row>
    <row r="14" spans="1:21" x14ac:dyDescent="0.2">
      <c r="A14" s="39" t="s">
        <v>36</v>
      </c>
      <c r="B14" s="33">
        <v>5</v>
      </c>
      <c r="C14" s="33">
        <v>8</v>
      </c>
      <c r="D14" s="34">
        <v>4</v>
      </c>
      <c r="E14" s="34">
        <v>48</v>
      </c>
      <c r="F14" s="34">
        <v>110</v>
      </c>
      <c r="G14" s="34">
        <v>19</v>
      </c>
      <c r="H14" s="34">
        <v>23</v>
      </c>
      <c r="I14" s="34">
        <v>28</v>
      </c>
      <c r="J14" s="34">
        <v>26</v>
      </c>
      <c r="K14" s="34">
        <v>31</v>
      </c>
      <c r="L14" s="34">
        <v>64</v>
      </c>
      <c r="M14" s="34">
        <v>50</v>
      </c>
      <c r="N14" s="34">
        <v>12</v>
      </c>
      <c r="O14" s="34">
        <v>48</v>
      </c>
      <c r="P14" s="34">
        <v>31</v>
      </c>
      <c r="Q14" s="35">
        <v>31</v>
      </c>
      <c r="R14" s="25"/>
      <c r="S14" s="40">
        <v>538</v>
      </c>
    </row>
    <row r="15" spans="1:21" x14ac:dyDescent="0.2">
      <c r="A15" s="39" t="s">
        <v>43</v>
      </c>
      <c r="B15" s="33">
        <v>5</v>
      </c>
      <c r="C15" s="33">
        <v>14</v>
      </c>
      <c r="D15" s="34">
        <v>4</v>
      </c>
      <c r="E15" s="34">
        <v>30</v>
      </c>
      <c r="F15" s="34">
        <v>136</v>
      </c>
      <c r="G15" s="34">
        <v>12</v>
      </c>
      <c r="H15" s="34">
        <v>15</v>
      </c>
      <c r="I15" s="34">
        <v>15</v>
      </c>
      <c r="J15" s="34">
        <v>19</v>
      </c>
      <c r="K15" s="34">
        <v>15</v>
      </c>
      <c r="L15" s="34">
        <v>17</v>
      </c>
      <c r="M15" s="34">
        <v>31</v>
      </c>
      <c r="N15" s="34">
        <v>5</v>
      </c>
      <c r="O15" s="34">
        <v>8</v>
      </c>
      <c r="P15" s="34">
        <v>13</v>
      </c>
      <c r="Q15" s="35">
        <v>15</v>
      </c>
      <c r="R15" s="25"/>
      <c r="S15" s="9">
        <v>354</v>
      </c>
    </row>
    <row r="16" spans="1:21" x14ac:dyDescent="0.2">
      <c r="A16" s="39" t="s">
        <v>44</v>
      </c>
      <c r="B16" s="33">
        <v>1</v>
      </c>
      <c r="C16" s="33">
        <v>2</v>
      </c>
      <c r="D16" s="34">
        <v>2</v>
      </c>
      <c r="E16" s="34">
        <v>0</v>
      </c>
      <c r="F16" s="34">
        <v>15</v>
      </c>
      <c r="G16" s="34">
        <v>2</v>
      </c>
      <c r="H16" s="34">
        <v>2</v>
      </c>
      <c r="I16" s="34">
        <v>0</v>
      </c>
      <c r="J16" s="34">
        <v>1</v>
      </c>
      <c r="K16" s="34">
        <v>4</v>
      </c>
      <c r="L16" s="34">
        <v>10</v>
      </c>
      <c r="M16" s="34">
        <v>1</v>
      </c>
      <c r="N16" s="34">
        <v>0</v>
      </c>
      <c r="O16" s="34">
        <v>14</v>
      </c>
      <c r="P16" s="34">
        <v>11</v>
      </c>
      <c r="Q16" s="35">
        <v>0</v>
      </c>
      <c r="R16" s="25"/>
      <c r="S16" s="9">
        <v>65</v>
      </c>
    </row>
    <row r="17" spans="1:19" x14ac:dyDescent="0.2">
      <c r="A17" s="44" t="s">
        <v>51</v>
      </c>
      <c r="B17" s="37">
        <v>1</v>
      </c>
      <c r="C17" s="37">
        <v>4</v>
      </c>
      <c r="D17" s="14">
        <v>0</v>
      </c>
      <c r="E17" s="14">
        <v>9</v>
      </c>
      <c r="F17" s="14">
        <v>16</v>
      </c>
      <c r="G17" s="14">
        <v>2</v>
      </c>
      <c r="H17" s="14">
        <v>10</v>
      </c>
      <c r="I17" s="14">
        <v>2</v>
      </c>
      <c r="J17" s="14">
        <v>1</v>
      </c>
      <c r="K17" s="14">
        <v>4</v>
      </c>
      <c r="L17" s="14">
        <v>7</v>
      </c>
      <c r="M17" s="14">
        <v>6</v>
      </c>
      <c r="N17" s="14">
        <v>0</v>
      </c>
      <c r="O17" s="14">
        <v>2</v>
      </c>
      <c r="P17" s="14">
        <v>1</v>
      </c>
      <c r="Q17" s="15">
        <v>3</v>
      </c>
      <c r="R17" s="25"/>
      <c r="S17" s="38">
        <v>68</v>
      </c>
    </row>
    <row r="18" spans="1:19" x14ac:dyDescent="0.2">
      <c r="A18" s="45" t="s">
        <v>45</v>
      </c>
      <c r="B18" s="46">
        <v>8</v>
      </c>
      <c r="C18" s="46">
        <v>49</v>
      </c>
      <c r="D18" s="47">
        <v>11</v>
      </c>
      <c r="E18" s="47">
        <v>101</v>
      </c>
      <c r="F18" s="47">
        <v>329</v>
      </c>
      <c r="G18" s="47">
        <v>86</v>
      </c>
      <c r="H18" s="47">
        <v>107</v>
      </c>
      <c r="I18" s="47">
        <v>30</v>
      </c>
      <c r="J18" s="47">
        <v>21</v>
      </c>
      <c r="K18" s="47">
        <v>59</v>
      </c>
      <c r="L18" s="47">
        <v>149</v>
      </c>
      <c r="M18" s="47">
        <v>184</v>
      </c>
      <c r="N18" s="47">
        <v>47</v>
      </c>
      <c r="O18" s="47">
        <v>20</v>
      </c>
      <c r="P18" s="47">
        <v>43</v>
      </c>
      <c r="Q18" s="48">
        <v>40</v>
      </c>
      <c r="R18" s="25"/>
      <c r="S18" s="40">
        <v>1284</v>
      </c>
    </row>
    <row r="19" spans="1:19" x14ac:dyDescent="0.2">
      <c r="A19" s="44" t="s">
        <v>46</v>
      </c>
      <c r="B19" s="37">
        <v>59</v>
      </c>
      <c r="C19" s="37">
        <v>347</v>
      </c>
      <c r="D19" s="14">
        <v>36</v>
      </c>
      <c r="E19" s="14">
        <v>523</v>
      </c>
      <c r="F19" s="14">
        <v>1726</v>
      </c>
      <c r="G19" s="14">
        <v>247</v>
      </c>
      <c r="H19" s="14">
        <v>394</v>
      </c>
      <c r="I19" s="14">
        <v>152</v>
      </c>
      <c r="J19" s="14">
        <v>140</v>
      </c>
      <c r="K19" s="14">
        <v>344</v>
      </c>
      <c r="L19" s="14">
        <v>704</v>
      </c>
      <c r="M19" s="14">
        <v>1057</v>
      </c>
      <c r="N19" s="14">
        <v>151</v>
      </c>
      <c r="O19" s="14">
        <v>132</v>
      </c>
      <c r="P19" s="14">
        <v>206</v>
      </c>
      <c r="Q19" s="15">
        <v>137</v>
      </c>
      <c r="R19" s="25"/>
      <c r="S19" s="38">
        <v>6355</v>
      </c>
    </row>
    <row r="20" spans="1:19" x14ac:dyDescent="0.2">
      <c r="A20" s="31" t="s">
        <v>47</v>
      </c>
      <c r="B20" s="32">
        <v>9</v>
      </c>
      <c r="C20" s="32">
        <v>15</v>
      </c>
      <c r="D20" s="32">
        <v>4</v>
      </c>
      <c r="E20" s="32">
        <v>43</v>
      </c>
      <c r="F20" s="32">
        <v>261</v>
      </c>
      <c r="G20" s="32">
        <v>37</v>
      </c>
      <c r="H20" s="32">
        <v>41</v>
      </c>
      <c r="I20" s="32">
        <v>21</v>
      </c>
      <c r="J20" s="32">
        <v>27</v>
      </c>
      <c r="K20" s="32">
        <v>35</v>
      </c>
      <c r="L20" s="32">
        <v>34</v>
      </c>
      <c r="M20" s="32">
        <v>148</v>
      </c>
      <c r="N20" s="32">
        <v>8</v>
      </c>
      <c r="O20" s="32">
        <v>31</v>
      </c>
      <c r="P20" s="32">
        <v>28</v>
      </c>
      <c r="Q20" s="11">
        <v>28</v>
      </c>
      <c r="R20" s="25"/>
      <c r="S20" s="8">
        <v>770</v>
      </c>
    </row>
    <row r="21" spans="1:19" x14ac:dyDescent="0.2">
      <c r="A21" s="44" t="s">
        <v>48</v>
      </c>
      <c r="B21" s="37">
        <v>3</v>
      </c>
      <c r="C21" s="37">
        <v>14</v>
      </c>
      <c r="D21" s="37">
        <v>6</v>
      </c>
      <c r="E21" s="37">
        <v>15</v>
      </c>
      <c r="F21" s="37">
        <v>134</v>
      </c>
      <c r="G21" s="37">
        <v>24</v>
      </c>
      <c r="H21" s="37">
        <v>24</v>
      </c>
      <c r="I21" s="37">
        <v>10</v>
      </c>
      <c r="J21" s="37">
        <v>17</v>
      </c>
      <c r="K21" s="37">
        <v>23</v>
      </c>
      <c r="L21" s="37">
        <v>37</v>
      </c>
      <c r="M21" s="37">
        <v>71</v>
      </c>
      <c r="N21" s="37">
        <v>4</v>
      </c>
      <c r="O21" s="37">
        <v>13</v>
      </c>
      <c r="P21" s="37">
        <v>21</v>
      </c>
      <c r="Q21" s="15">
        <v>14</v>
      </c>
      <c r="R21" s="25"/>
      <c r="S21" s="38">
        <v>430</v>
      </c>
    </row>
    <row r="22" spans="1:19" x14ac:dyDescent="0.2">
      <c r="A22" s="31" t="s">
        <v>105</v>
      </c>
      <c r="B22" s="32">
        <v>76</v>
      </c>
      <c r="C22" s="32">
        <v>340</v>
      </c>
      <c r="D22" s="32">
        <v>46</v>
      </c>
      <c r="E22" s="32">
        <v>567</v>
      </c>
      <c r="F22" s="32">
        <v>1489</v>
      </c>
      <c r="G22" s="32">
        <v>313</v>
      </c>
      <c r="H22" s="32">
        <v>379</v>
      </c>
      <c r="I22" s="32">
        <v>298</v>
      </c>
      <c r="J22" s="32">
        <v>203</v>
      </c>
      <c r="K22" s="32">
        <v>322</v>
      </c>
      <c r="L22" s="32">
        <v>634</v>
      </c>
      <c r="M22" s="32">
        <v>681</v>
      </c>
      <c r="N22" s="32">
        <v>153</v>
      </c>
      <c r="O22" s="32">
        <v>162</v>
      </c>
      <c r="P22" s="32">
        <v>170</v>
      </c>
      <c r="Q22" s="11">
        <v>163</v>
      </c>
      <c r="R22" s="25"/>
      <c r="S22" s="8">
        <v>5996</v>
      </c>
    </row>
    <row r="23" spans="1:19" x14ac:dyDescent="0.2">
      <c r="A23" s="44" t="s">
        <v>100</v>
      </c>
      <c r="B23" s="37">
        <v>284</v>
      </c>
      <c r="C23" s="37">
        <v>1153</v>
      </c>
      <c r="D23" s="14">
        <v>263</v>
      </c>
      <c r="E23" s="14">
        <v>3449</v>
      </c>
      <c r="F23" s="14">
        <v>8041</v>
      </c>
      <c r="G23" s="14">
        <v>994</v>
      </c>
      <c r="H23" s="14">
        <v>1580</v>
      </c>
      <c r="I23" s="14">
        <v>1007</v>
      </c>
      <c r="J23" s="14">
        <v>1026</v>
      </c>
      <c r="K23" s="14">
        <v>1094</v>
      </c>
      <c r="L23" s="14">
        <v>2453</v>
      </c>
      <c r="M23" s="14">
        <v>3016</v>
      </c>
      <c r="N23" s="14">
        <v>811</v>
      </c>
      <c r="O23" s="14">
        <v>914</v>
      </c>
      <c r="P23" s="14">
        <v>640</v>
      </c>
      <c r="Q23" s="15">
        <v>742</v>
      </c>
      <c r="R23" s="25"/>
      <c r="S23" s="38">
        <v>27467</v>
      </c>
    </row>
    <row r="24" spans="1:19" x14ac:dyDescent="0.2">
      <c r="A24" s="49" t="s">
        <v>168</v>
      </c>
      <c r="B24" s="26">
        <v>360</v>
      </c>
      <c r="C24" s="26">
        <v>1493</v>
      </c>
      <c r="D24" s="22">
        <v>309</v>
      </c>
      <c r="E24" s="22">
        <v>4016</v>
      </c>
      <c r="F24" s="22">
        <v>9530</v>
      </c>
      <c r="G24" s="22">
        <v>1307</v>
      </c>
      <c r="H24" s="22">
        <v>1959</v>
      </c>
      <c r="I24" s="22">
        <v>1305</v>
      </c>
      <c r="J24" s="22">
        <v>1229</v>
      </c>
      <c r="K24" s="22">
        <v>1416</v>
      </c>
      <c r="L24" s="22">
        <v>3087</v>
      </c>
      <c r="M24" s="22">
        <v>3697</v>
      </c>
      <c r="N24" s="22">
        <v>964</v>
      </c>
      <c r="O24" s="22">
        <v>1076</v>
      </c>
      <c r="P24" s="22">
        <v>810</v>
      </c>
      <c r="Q24" s="16">
        <v>905</v>
      </c>
      <c r="R24" s="25"/>
      <c r="S24" s="50">
        <v>33463</v>
      </c>
    </row>
    <row r="25" spans="1:19" x14ac:dyDescent="0.2">
      <c r="A25" s="30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1:19" x14ac:dyDescent="0.2">
      <c r="A26" s="31" t="s">
        <v>101</v>
      </c>
      <c r="B26" s="51">
        <f t="shared" ref="B26:Q26" si="0">+B5/B24</f>
        <v>0.1361111111111111</v>
      </c>
      <c r="C26" s="51">
        <f t="shared" si="0"/>
        <v>0.14266577361018085</v>
      </c>
      <c r="D26" s="51">
        <f t="shared" si="0"/>
        <v>9.7087378640776698E-2</v>
      </c>
      <c r="E26" s="51">
        <f t="shared" si="0"/>
        <v>8.8894422310756976E-2</v>
      </c>
      <c r="F26" s="51">
        <f t="shared" si="0"/>
        <v>6.0965372507869882E-2</v>
      </c>
      <c r="G26" s="51">
        <f t="shared" si="0"/>
        <v>0.18439173680183626</v>
      </c>
      <c r="H26" s="51">
        <f t="shared" si="0"/>
        <v>7.9122001020929048E-2</v>
      </c>
      <c r="I26" s="51">
        <f t="shared" si="0"/>
        <v>0.15785440613026819</v>
      </c>
      <c r="J26" s="51">
        <f t="shared" si="0"/>
        <v>6.6720911310008138E-2</v>
      </c>
      <c r="K26" s="51">
        <f t="shared" si="0"/>
        <v>0.14477401129943504</v>
      </c>
      <c r="L26" s="51">
        <f t="shared" si="0"/>
        <v>0.14058956916099774</v>
      </c>
      <c r="M26" s="51">
        <f t="shared" si="0"/>
        <v>5.9778198539356238E-2</v>
      </c>
      <c r="N26" s="51">
        <f t="shared" si="0"/>
        <v>8.7136929460580909E-2</v>
      </c>
      <c r="O26" s="51">
        <f t="shared" si="0"/>
        <v>8.4572490706319697E-2</v>
      </c>
      <c r="P26" s="51">
        <f t="shared" si="0"/>
        <v>0.14320987654320988</v>
      </c>
      <c r="Q26" s="52">
        <f t="shared" si="0"/>
        <v>0.10939226519337017</v>
      </c>
      <c r="R26" s="53"/>
      <c r="S26" s="54">
        <f>+S5/S24</f>
        <v>9.4552191973224162E-2</v>
      </c>
    </row>
    <row r="27" spans="1:19" x14ac:dyDescent="0.2">
      <c r="A27" s="42" t="s">
        <v>54</v>
      </c>
      <c r="B27" s="55">
        <f t="shared" ref="B27:Q27" si="1">+B11/B24</f>
        <v>2.7777777777777776E-2</v>
      </c>
      <c r="C27" s="55">
        <f t="shared" si="1"/>
        <v>2.5452109845947757E-2</v>
      </c>
      <c r="D27" s="55">
        <f t="shared" si="1"/>
        <v>1.6181229773462782E-2</v>
      </c>
      <c r="E27" s="55">
        <f t="shared" si="1"/>
        <v>1.5687250996015936E-2</v>
      </c>
      <c r="F27" s="55">
        <f t="shared" si="1"/>
        <v>2.3504721930745015E-2</v>
      </c>
      <c r="G27" s="55">
        <f t="shared" si="1"/>
        <v>1.6832440703902066E-2</v>
      </c>
      <c r="H27" s="55">
        <f t="shared" si="1"/>
        <v>3.9305768249106685E-2</v>
      </c>
      <c r="I27" s="55">
        <f t="shared" si="1"/>
        <v>3.9080459770114942E-2</v>
      </c>
      <c r="J27" s="55">
        <f t="shared" si="1"/>
        <v>3.6615134255492267E-2</v>
      </c>
      <c r="K27" s="55">
        <f t="shared" si="1"/>
        <v>2.9661016949152543E-2</v>
      </c>
      <c r="L27" s="55">
        <f t="shared" si="1"/>
        <v>3.0774214447683836E-2</v>
      </c>
      <c r="M27" s="55">
        <f t="shared" si="1"/>
        <v>4.0843927508790914E-2</v>
      </c>
      <c r="N27" s="55">
        <f t="shared" si="1"/>
        <v>2.8008298755186723E-2</v>
      </c>
      <c r="O27" s="55">
        <f t="shared" si="1"/>
        <v>3.8104089219330853E-2</v>
      </c>
      <c r="P27" s="55">
        <f t="shared" si="1"/>
        <v>2.9629629629629631E-2</v>
      </c>
      <c r="Q27" s="56">
        <f t="shared" si="1"/>
        <v>1.5469613259668509E-2</v>
      </c>
      <c r="R27" s="53"/>
      <c r="S27" s="57">
        <f>+S11/S24</f>
        <v>2.7762005797447926E-2</v>
      </c>
    </row>
    <row r="28" spans="1:19" x14ac:dyDescent="0.2">
      <c r="A28" s="44" t="s">
        <v>53</v>
      </c>
      <c r="B28" s="58">
        <f t="shared" ref="B28:Q28" si="2">+B9/B24</f>
        <v>1.9444444444444445E-2</v>
      </c>
      <c r="C28" s="58">
        <f t="shared" si="2"/>
        <v>3.5498995311453452E-2</v>
      </c>
      <c r="D28" s="58">
        <f t="shared" si="2"/>
        <v>1.9417475728155338E-2</v>
      </c>
      <c r="E28" s="58">
        <f t="shared" si="2"/>
        <v>7.4701195219123509E-3</v>
      </c>
      <c r="F28" s="58">
        <f t="shared" si="2"/>
        <v>2.0566631689401888E-2</v>
      </c>
      <c r="G28" s="58">
        <f t="shared" si="2"/>
        <v>1.3006885998469778E-2</v>
      </c>
      <c r="H28" s="58">
        <f t="shared" si="2"/>
        <v>1.9908116385911178E-2</v>
      </c>
      <c r="I28" s="58">
        <f t="shared" si="2"/>
        <v>2.7586206896551724E-2</v>
      </c>
      <c r="J28" s="58">
        <f t="shared" si="2"/>
        <v>2.8478437754271765E-2</v>
      </c>
      <c r="K28" s="58">
        <f t="shared" si="2"/>
        <v>4.9435028248587575E-3</v>
      </c>
      <c r="L28" s="58">
        <f t="shared" si="2"/>
        <v>3.6281179138321996E-2</v>
      </c>
      <c r="M28" s="58">
        <f t="shared" si="2"/>
        <v>3.3811198268866652E-2</v>
      </c>
      <c r="N28" s="58">
        <f t="shared" si="2"/>
        <v>1.3485477178423237E-2</v>
      </c>
      <c r="O28" s="58">
        <f t="shared" si="2"/>
        <v>1.7657992565055763E-2</v>
      </c>
      <c r="P28" s="58">
        <f t="shared" si="2"/>
        <v>1.7283950617283949E-2</v>
      </c>
      <c r="Q28" s="59">
        <f t="shared" si="2"/>
        <v>1.6574585635359115E-2</v>
      </c>
      <c r="R28" s="53"/>
      <c r="S28" s="60">
        <f>+S9/S24</f>
        <v>2.163583659564295E-2</v>
      </c>
    </row>
    <row r="30" spans="1:19" x14ac:dyDescent="0.2">
      <c r="A30" s="61" t="s">
        <v>99</v>
      </c>
      <c r="B30" s="62">
        <f t="shared" ref="B30:S30" si="3">+B22/B24</f>
        <v>0.21111111111111111</v>
      </c>
      <c r="C30" s="62">
        <f>+C22/C24</f>
        <v>0.22772940388479571</v>
      </c>
      <c r="D30" s="62">
        <f t="shared" si="3"/>
        <v>0.14886731391585761</v>
      </c>
      <c r="E30" s="62">
        <f t="shared" si="3"/>
        <v>0.14118525896414344</v>
      </c>
      <c r="F30" s="62">
        <f t="shared" si="3"/>
        <v>0.15624344176285415</v>
      </c>
      <c r="G30" s="62">
        <f t="shared" si="3"/>
        <v>0.2394797245600612</v>
      </c>
      <c r="H30" s="62">
        <f t="shared" si="3"/>
        <v>0.19346605410923942</v>
      </c>
      <c r="I30" s="62">
        <f t="shared" si="3"/>
        <v>0.22835249042145594</v>
      </c>
      <c r="J30" s="62">
        <f t="shared" si="3"/>
        <v>0.16517493897477625</v>
      </c>
      <c r="K30" s="62">
        <f t="shared" si="3"/>
        <v>0.22740112994350281</v>
      </c>
      <c r="L30" s="62">
        <f t="shared" si="3"/>
        <v>0.20537738905085845</v>
      </c>
      <c r="M30" s="62">
        <f t="shared" si="3"/>
        <v>0.1842034081687855</v>
      </c>
      <c r="N30" s="62">
        <f t="shared" si="3"/>
        <v>0.15871369294605808</v>
      </c>
      <c r="O30" s="62">
        <f t="shared" si="3"/>
        <v>0.15055762081784388</v>
      </c>
      <c r="P30" s="62">
        <f t="shared" si="3"/>
        <v>0.20987654320987653</v>
      </c>
      <c r="Q30" s="63">
        <f t="shared" si="3"/>
        <v>0.18011049723756906</v>
      </c>
      <c r="R30" s="64"/>
      <c r="S30" s="65">
        <f t="shared" si="3"/>
        <v>0.17918297821474463</v>
      </c>
    </row>
    <row r="32" spans="1:19" x14ac:dyDescent="0.2">
      <c r="A32" s="573"/>
      <c r="B32" s="67" t="s">
        <v>16</v>
      </c>
      <c r="C32" s="68" t="s">
        <v>0</v>
      </c>
      <c r="D32" s="69"/>
      <c r="E32" s="70"/>
      <c r="F32" s="69" t="s">
        <v>19</v>
      </c>
      <c r="G32" s="68" t="s">
        <v>3</v>
      </c>
      <c r="H32" s="69"/>
      <c r="I32" s="69"/>
      <c r="J32" s="69" t="s">
        <v>23</v>
      </c>
      <c r="K32" s="68" t="s">
        <v>7</v>
      </c>
      <c r="L32" s="69"/>
      <c r="M32" s="69"/>
      <c r="N32" s="69" t="s">
        <v>27</v>
      </c>
      <c r="O32" s="68" t="s">
        <v>11</v>
      </c>
      <c r="P32" s="69"/>
      <c r="Q32" s="71"/>
      <c r="S32" s="2"/>
    </row>
    <row r="33" spans="1:19" x14ac:dyDescent="0.2">
      <c r="A33" s="574"/>
      <c r="B33" s="72" t="s">
        <v>80</v>
      </c>
      <c r="C33" s="73" t="s">
        <v>79</v>
      </c>
      <c r="D33" s="74"/>
      <c r="E33" s="74"/>
      <c r="F33" s="74" t="s">
        <v>20</v>
      </c>
      <c r="G33" s="73" t="s">
        <v>4</v>
      </c>
      <c r="H33" s="75"/>
      <c r="I33" s="74"/>
      <c r="J33" s="74" t="s">
        <v>24</v>
      </c>
      <c r="K33" s="73" t="s">
        <v>8</v>
      </c>
      <c r="L33" s="76"/>
      <c r="M33" s="74"/>
      <c r="N33" s="74" t="s">
        <v>28</v>
      </c>
      <c r="O33" s="73" t="s">
        <v>12</v>
      </c>
      <c r="P33" s="74"/>
      <c r="Q33" s="77"/>
      <c r="S33" s="2"/>
    </row>
    <row r="34" spans="1:19" x14ac:dyDescent="0.2">
      <c r="A34" s="574"/>
      <c r="B34" s="72" t="s">
        <v>17</v>
      </c>
      <c r="C34" s="73" t="s">
        <v>1</v>
      </c>
      <c r="D34" s="74"/>
      <c r="E34" s="74"/>
      <c r="F34" s="74" t="s">
        <v>21</v>
      </c>
      <c r="G34" s="73" t="s">
        <v>5</v>
      </c>
      <c r="H34" s="74"/>
      <c r="I34" s="74"/>
      <c r="J34" s="74" t="s">
        <v>25</v>
      </c>
      <c r="K34" s="73" t="s">
        <v>9</v>
      </c>
      <c r="L34" s="75"/>
      <c r="M34" s="74"/>
      <c r="N34" s="74" t="s">
        <v>29</v>
      </c>
      <c r="O34" s="73" t="s">
        <v>13</v>
      </c>
      <c r="P34" s="74"/>
      <c r="Q34" s="77"/>
      <c r="S34" s="2"/>
    </row>
    <row r="35" spans="1:19" x14ac:dyDescent="0.2">
      <c r="A35" s="574"/>
      <c r="B35" s="78" t="s">
        <v>18</v>
      </c>
      <c r="C35" s="79" t="s">
        <v>2</v>
      </c>
      <c r="D35" s="80"/>
      <c r="E35" s="80"/>
      <c r="F35" s="80" t="s">
        <v>22</v>
      </c>
      <c r="G35" s="79" t="s">
        <v>6</v>
      </c>
      <c r="H35" s="81"/>
      <c r="I35" s="80"/>
      <c r="J35" s="80" t="s">
        <v>26</v>
      </c>
      <c r="K35" s="79" t="s">
        <v>10</v>
      </c>
      <c r="L35" s="80"/>
      <c r="M35" s="80"/>
      <c r="N35" s="80" t="s">
        <v>30</v>
      </c>
      <c r="O35" s="79" t="s">
        <v>14</v>
      </c>
      <c r="P35" s="80"/>
      <c r="Q35" s="82"/>
      <c r="S35" s="2"/>
    </row>
    <row r="37" spans="1:19" x14ac:dyDescent="0.2">
      <c r="A37" s="24" t="s">
        <v>102</v>
      </c>
    </row>
    <row r="38" spans="1:19" x14ac:dyDescent="0.2">
      <c r="A38" s="24" t="s">
        <v>106</v>
      </c>
    </row>
    <row r="39" spans="1:19" x14ac:dyDescent="0.2">
      <c r="A39" s="24" t="s">
        <v>104</v>
      </c>
    </row>
  </sheetData>
  <mergeCells count="1">
    <mergeCell ref="A32:A35"/>
  </mergeCells>
  <pageMargins left="0.39370078740157483" right="0.39370078740157483" top="0.74803149606299213" bottom="0.74803149606299213" header="0.31496062992125984" footer="0.31496062992125984"/>
  <pageSetup paperSize="9" scale="93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rgb="FFFFFF00"/>
  </sheetPr>
  <dimension ref="A1:K29"/>
  <sheetViews>
    <sheetView zoomScaleNormal="100" workbookViewId="0">
      <selection activeCell="H33" sqref="H33"/>
    </sheetView>
  </sheetViews>
  <sheetFormatPr defaultColWidth="9.140625" defaultRowHeight="12.75" x14ac:dyDescent="0.2"/>
  <cols>
    <col min="1" max="1" width="30.85546875" style="2" customWidth="1"/>
    <col min="2" max="2" width="1" style="2" customWidth="1"/>
    <col min="3" max="5" width="10.42578125" style="1" customWidth="1"/>
    <col min="6" max="6" width="1" style="2" customWidth="1"/>
    <col min="7" max="9" width="10.42578125" style="1" customWidth="1"/>
    <col min="10" max="10" width="1.140625" style="2" customWidth="1"/>
    <col min="11" max="11" width="10.42578125" style="231" customWidth="1"/>
    <col min="12" max="12" width="1" style="2" customWidth="1"/>
    <col min="13" max="16384" width="9.140625" style="2"/>
  </cols>
  <sheetData>
    <row r="1" spans="1:11" ht="18.75" x14ac:dyDescent="0.3">
      <c r="A1" s="66" t="s">
        <v>170</v>
      </c>
      <c r="B1" s="7"/>
      <c r="F1" s="7"/>
    </row>
    <row r="4" spans="1:11" x14ac:dyDescent="0.2">
      <c r="A4" s="440" t="s">
        <v>62</v>
      </c>
      <c r="B4" s="20"/>
      <c r="C4" s="499">
        <v>2021</v>
      </c>
      <c r="D4" s="500">
        <v>2022</v>
      </c>
      <c r="E4" s="501">
        <v>2023</v>
      </c>
      <c r="F4" s="20"/>
      <c r="G4" s="499">
        <f>C4</f>
        <v>2021</v>
      </c>
      <c r="H4" s="500">
        <f>D4</f>
        <v>2022</v>
      </c>
      <c r="I4" s="501">
        <v>2023</v>
      </c>
      <c r="K4" s="232">
        <v>20.22</v>
      </c>
    </row>
    <row r="5" spans="1:11" x14ac:dyDescent="0.2">
      <c r="A5" s="3" t="s">
        <v>59</v>
      </c>
      <c r="B5" s="21"/>
      <c r="C5" s="521">
        <v>503141</v>
      </c>
      <c r="D5" s="522">
        <v>610927</v>
      </c>
      <c r="E5" s="537">
        <v>656776</v>
      </c>
      <c r="F5" s="21"/>
      <c r="G5" s="502">
        <f t="shared" ref="G5:I8" si="0">MROUND(C5,1000)</f>
        <v>503000</v>
      </c>
      <c r="H5" s="10">
        <f t="shared" si="0"/>
        <v>611000</v>
      </c>
      <c r="I5" s="503">
        <f t="shared" si="0"/>
        <v>657000</v>
      </c>
      <c r="K5" s="233">
        <f>+H5/H8</f>
        <v>0.83813443072702332</v>
      </c>
    </row>
    <row r="6" spans="1:11" x14ac:dyDescent="0.2">
      <c r="A6" s="4" t="s">
        <v>60</v>
      </c>
      <c r="B6" s="21"/>
      <c r="C6" s="524">
        <v>11233</v>
      </c>
      <c r="D6" s="525">
        <v>15264</v>
      </c>
      <c r="E6" s="538">
        <v>17149</v>
      </c>
      <c r="F6" s="21"/>
      <c r="G6" s="17">
        <f t="shared" si="0"/>
        <v>11000</v>
      </c>
      <c r="H6" s="12">
        <f t="shared" si="0"/>
        <v>15000</v>
      </c>
      <c r="I6" s="13">
        <f t="shared" si="0"/>
        <v>17000</v>
      </c>
      <c r="K6" s="234">
        <f>+H6/H8</f>
        <v>2.0576131687242798E-2</v>
      </c>
    </row>
    <row r="7" spans="1:11" x14ac:dyDescent="0.2">
      <c r="A7" s="206" t="s">
        <v>61</v>
      </c>
      <c r="B7" s="21"/>
      <c r="C7" s="527">
        <v>81752</v>
      </c>
      <c r="D7" s="528">
        <v>102888</v>
      </c>
      <c r="E7" s="539">
        <v>114912</v>
      </c>
      <c r="F7" s="21"/>
      <c r="G7" s="507">
        <f t="shared" si="0"/>
        <v>82000</v>
      </c>
      <c r="H7" s="23">
        <f t="shared" si="0"/>
        <v>103000</v>
      </c>
      <c r="I7" s="36">
        <f t="shared" si="0"/>
        <v>115000</v>
      </c>
      <c r="K7" s="235">
        <f>+H7/H8</f>
        <v>0.1412894375857339</v>
      </c>
    </row>
    <row r="8" spans="1:11" x14ac:dyDescent="0.2">
      <c r="A8" s="6" t="s">
        <v>161</v>
      </c>
      <c r="B8" s="21"/>
      <c r="C8" s="530">
        <f>SUM(C5:C7)</f>
        <v>596126</v>
      </c>
      <c r="D8" s="531">
        <f>SUM(D5:D7)</f>
        <v>729079</v>
      </c>
      <c r="E8" s="532">
        <f>SUM(E5:E7)</f>
        <v>788837</v>
      </c>
      <c r="F8" s="21"/>
      <c r="G8" s="504">
        <f t="shared" si="0"/>
        <v>596000</v>
      </c>
      <c r="H8" s="505">
        <f t="shared" si="0"/>
        <v>729000</v>
      </c>
      <c r="I8" s="506">
        <f t="shared" si="0"/>
        <v>789000</v>
      </c>
      <c r="K8" s="236">
        <f>+H8/H8</f>
        <v>1</v>
      </c>
    </row>
    <row r="11" spans="1:11" x14ac:dyDescent="0.2">
      <c r="A11" s="440" t="s">
        <v>57</v>
      </c>
      <c r="B11" s="20"/>
      <c r="C11" s="508">
        <f>C17</f>
        <v>2021</v>
      </c>
      <c r="D11" s="509">
        <f>D17</f>
        <v>2022</v>
      </c>
      <c r="E11" s="510">
        <f>E17</f>
        <v>2023</v>
      </c>
      <c r="F11" s="20"/>
      <c r="G11" s="508">
        <f>G17</f>
        <v>2021</v>
      </c>
      <c r="H11" s="509">
        <f>H17</f>
        <v>2022</v>
      </c>
      <c r="I11" s="510">
        <f>I17</f>
        <v>2023</v>
      </c>
      <c r="K11" s="241">
        <v>20.22</v>
      </c>
    </row>
    <row r="12" spans="1:11" x14ac:dyDescent="0.2">
      <c r="A12" s="3" t="s">
        <v>37</v>
      </c>
      <c r="B12" s="21"/>
      <c r="C12" s="533">
        <v>478283</v>
      </c>
      <c r="D12" s="534">
        <v>587048</v>
      </c>
      <c r="E12" s="535">
        <v>631361</v>
      </c>
      <c r="F12" s="21"/>
      <c r="G12" s="502">
        <f t="shared" ref="G12:G14" si="1">MROUND(C12,1000)</f>
        <v>478000</v>
      </c>
      <c r="H12" s="10">
        <f t="shared" ref="H12:I14" si="2">MROUND(D12,1000)</f>
        <v>587000</v>
      </c>
      <c r="I12" s="503">
        <f t="shared" si="2"/>
        <v>631000</v>
      </c>
      <c r="K12" s="242">
        <f>+H12/H14</f>
        <v>0.96072013093289688</v>
      </c>
    </row>
    <row r="13" spans="1:11" x14ac:dyDescent="0.2">
      <c r="A13" s="5" t="s">
        <v>81</v>
      </c>
      <c r="B13" s="21"/>
      <c r="C13" s="527">
        <v>24858</v>
      </c>
      <c r="D13" s="528">
        <v>23879</v>
      </c>
      <c r="E13" s="529">
        <v>25415</v>
      </c>
      <c r="F13" s="21"/>
      <c r="G13" s="17">
        <f t="shared" si="1"/>
        <v>25000</v>
      </c>
      <c r="H13" s="12">
        <f t="shared" si="2"/>
        <v>24000</v>
      </c>
      <c r="I13" s="13">
        <f t="shared" si="2"/>
        <v>25000</v>
      </c>
      <c r="K13" s="235">
        <f>+H13/H14</f>
        <v>3.927986906710311E-2</v>
      </c>
    </row>
    <row r="14" spans="1:11" x14ac:dyDescent="0.2">
      <c r="A14" s="6" t="s">
        <v>59</v>
      </c>
      <c r="B14" s="21"/>
      <c r="C14" s="530">
        <f>C5</f>
        <v>503141</v>
      </c>
      <c r="D14" s="531">
        <f>D5</f>
        <v>610927</v>
      </c>
      <c r="E14" s="532">
        <f>SUM(E11:E13)</f>
        <v>658799</v>
      </c>
      <c r="F14" s="21"/>
      <c r="G14" s="504">
        <f t="shared" si="1"/>
        <v>503000</v>
      </c>
      <c r="H14" s="505">
        <f t="shared" si="2"/>
        <v>611000</v>
      </c>
      <c r="I14" s="506">
        <f t="shared" si="2"/>
        <v>659000</v>
      </c>
      <c r="K14" s="236">
        <f>+H14/H14</f>
        <v>1</v>
      </c>
    </row>
    <row r="17" spans="1:11" x14ac:dyDescent="0.2">
      <c r="A17" s="440" t="s">
        <v>58</v>
      </c>
      <c r="B17" s="20"/>
      <c r="C17" s="499">
        <f>C4</f>
        <v>2021</v>
      </c>
      <c r="D17" s="500">
        <f>D4</f>
        <v>2022</v>
      </c>
      <c r="E17" s="501">
        <f>E4</f>
        <v>2023</v>
      </c>
      <c r="F17" s="20"/>
      <c r="G17" s="499">
        <v>2021</v>
      </c>
      <c r="H17" s="500">
        <v>2022</v>
      </c>
      <c r="I17" s="501">
        <v>2023</v>
      </c>
      <c r="K17" s="232">
        <v>20.22</v>
      </c>
    </row>
    <row r="18" spans="1:11" x14ac:dyDescent="0.2">
      <c r="A18" s="3" t="s">
        <v>55</v>
      </c>
      <c r="B18" s="21"/>
      <c r="C18" s="521">
        <f t="shared" ref="C18" si="3">+C21-C19-C20</f>
        <v>476187</v>
      </c>
      <c r="D18" s="522">
        <f>+D21-D19-D20</f>
        <v>582042</v>
      </c>
      <c r="E18" s="523">
        <f>+E21-E19-E20</f>
        <v>632319</v>
      </c>
      <c r="F18" s="21"/>
      <c r="G18" s="502">
        <f>MROUND(C18,1000)</f>
        <v>476000</v>
      </c>
      <c r="H18" s="10">
        <f>MROUND(D18,1000)</f>
        <v>582000</v>
      </c>
      <c r="I18" s="503">
        <f>MROUND(E18,1000)</f>
        <v>632000</v>
      </c>
      <c r="K18" s="237">
        <f>+H18/H21</f>
        <v>0.95253682487725044</v>
      </c>
    </row>
    <row r="19" spans="1:11" x14ac:dyDescent="0.2">
      <c r="A19" s="4" t="s">
        <v>56</v>
      </c>
      <c r="B19" s="21"/>
      <c r="C19" s="524">
        <v>5840</v>
      </c>
      <c r="D19" s="525">
        <v>4417</v>
      </c>
      <c r="E19" s="526">
        <v>1597</v>
      </c>
      <c r="F19" s="21"/>
      <c r="G19" s="17">
        <f>MROUND(C19,500)</f>
        <v>6000</v>
      </c>
      <c r="H19" s="12">
        <f t="shared" ref="H19:I21" si="4">MROUND(D19,1000)</f>
        <v>4000</v>
      </c>
      <c r="I19" s="13">
        <f t="shared" si="4"/>
        <v>2000</v>
      </c>
      <c r="K19" s="238">
        <f>+H19/H21</f>
        <v>6.5466448445171853E-3</v>
      </c>
    </row>
    <row r="20" spans="1:11" x14ac:dyDescent="0.2">
      <c r="A20" s="5" t="s">
        <v>107</v>
      </c>
      <c r="B20" s="21"/>
      <c r="C20" s="527">
        <v>21114</v>
      </c>
      <c r="D20" s="528">
        <v>24468</v>
      </c>
      <c r="E20" s="529">
        <v>22860</v>
      </c>
      <c r="F20" s="21"/>
      <c r="G20" s="18">
        <f>MROUND(C20,500)</f>
        <v>21000</v>
      </c>
      <c r="H20" s="14">
        <f t="shared" si="4"/>
        <v>24000</v>
      </c>
      <c r="I20" s="15">
        <f t="shared" si="4"/>
        <v>23000</v>
      </c>
      <c r="K20" s="239">
        <f>+H20/H21</f>
        <v>3.927986906710311E-2</v>
      </c>
    </row>
    <row r="21" spans="1:11" x14ac:dyDescent="0.2">
      <c r="A21" s="6" t="s">
        <v>59</v>
      </c>
      <c r="B21" s="21"/>
      <c r="C21" s="530">
        <f>C5</f>
        <v>503141</v>
      </c>
      <c r="D21" s="531">
        <f>D5</f>
        <v>610927</v>
      </c>
      <c r="E21" s="532">
        <f>E5</f>
        <v>656776</v>
      </c>
      <c r="F21" s="21"/>
      <c r="G21" s="504">
        <f>MROUND(C21,500)</f>
        <v>503000</v>
      </c>
      <c r="H21" s="505">
        <f t="shared" si="4"/>
        <v>611000</v>
      </c>
      <c r="I21" s="506">
        <f t="shared" si="4"/>
        <v>657000</v>
      </c>
      <c r="K21" s="240">
        <f>+H21/H21</f>
        <v>1</v>
      </c>
    </row>
    <row r="24" spans="1:11" x14ac:dyDescent="0.2">
      <c r="A24" s="440" t="s">
        <v>108</v>
      </c>
      <c r="B24" s="20"/>
      <c r="C24" s="499">
        <f>C11</f>
        <v>2021</v>
      </c>
      <c r="D24" s="500">
        <f>D11</f>
        <v>2022</v>
      </c>
      <c r="E24" s="501">
        <f>E11</f>
        <v>2023</v>
      </c>
      <c r="F24" s="20"/>
      <c r="G24" s="499">
        <v>2021</v>
      </c>
      <c r="H24" s="500">
        <v>2022</v>
      </c>
      <c r="I24" s="501">
        <v>2023</v>
      </c>
      <c r="K24" s="491"/>
    </row>
    <row r="25" spans="1:11" x14ac:dyDescent="0.2">
      <c r="A25" s="490" t="s">
        <v>160</v>
      </c>
      <c r="B25" s="21"/>
      <c r="C25" s="530">
        <v>40839</v>
      </c>
      <c r="D25" s="531">
        <v>45105</v>
      </c>
      <c r="E25" s="532">
        <v>55826</v>
      </c>
      <c r="F25" s="21"/>
      <c r="G25" s="504">
        <f t="shared" ref="G25" si="5">MROUND(C25,500)</f>
        <v>41000</v>
      </c>
      <c r="H25" s="505">
        <f>MROUND(D25,1000)</f>
        <v>45000</v>
      </c>
      <c r="I25" s="506">
        <f>MROUND(E25,1000)</f>
        <v>56000</v>
      </c>
      <c r="K25" s="492"/>
    </row>
    <row r="26" spans="1:11" x14ac:dyDescent="0.2">
      <c r="C26" s="536"/>
      <c r="D26" s="536"/>
      <c r="E26" s="536"/>
    </row>
    <row r="27" spans="1:11" x14ac:dyDescent="0.2">
      <c r="G27" s="493"/>
      <c r="H27" s="493"/>
      <c r="I27" s="493"/>
    </row>
    <row r="29" spans="1:11" x14ac:dyDescent="0.2">
      <c r="D29" s="25"/>
      <c r="E29" s="25"/>
    </row>
  </sheetData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2C03-1684-4E5F-A74D-D5987B944583}">
  <sheetPr codeName="Blad5">
    <tabColor rgb="FFFFFF00"/>
  </sheetPr>
  <dimension ref="A1:U28"/>
  <sheetViews>
    <sheetView zoomScaleNormal="100" workbookViewId="0">
      <selection activeCell="G32" sqref="G32"/>
    </sheetView>
  </sheetViews>
  <sheetFormatPr defaultColWidth="9.140625" defaultRowHeight="12.75" x14ac:dyDescent="0.2"/>
  <cols>
    <col min="1" max="1" width="16.28515625" style="87" customWidth="1"/>
    <col min="2" max="5" width="8.5703125" style="87" customWidth="1"/>
    <col min="6" max="6" width="8.5703125" style="88" customWidth="1"/>
    <col min="7" max="10" width="8.5703125" style="87" customWidth="1"/>
    <col min="11" max="11" width="8.5703125" style="88" customWidth="1"/>
    <col min="12" max="14" width="8.5703125" style="107" customWidth="1"/>
    <col min="15" max="16" width="8.5703125" style="88" customWidth="1"/>
    <col min="17" max="17" width="8.5703125" style="87" customWidth="1"/>
    <col min="18" max="18" width="2.85546875" style="88" customWidth="1"/>
    <col min="19" max="19" width="8.5703125" style="88" customWidth="1"/>
    <col min="20" max="20" width="3.5703125" style="88" customWidth="1"/>
    <col min="21" max="21" width="8.5703125" style="88" customWidth="1"/>
    <col min="22" max="22" width="1.85546875" style="109" customWidth="1"/>
    <col min="23" max="16384" width="9.140625" style="109"/>
  </cols>
  <sheetData>
    <row r="1" spans="1:21" ht="18.75" x14ac:dyDescent="0.3">
      <c r="A1" s="108" t="s">
        <v>155</v>
      </c>
    </row>
    <row r="3" spans="1:21" x14ac:dyDescent="0.2">
      <c r="A3" s="383" t="s">
        <v>171</v>
      </c>
    </row>
    <row r="5" spans="1:21" s="88" customFormat="1" x14ac:dyDescent="0.2">
      <c r="A5" s="441" t="s">
        <v>153</v>
      </c>
      <c r="B5" s="442" t="s">
        <v>16</v>
      </c>
      <c r="C5" s="442" t="s">
        <v>80</v>
      </c>
      <c r="D5" s="170" t="s">
        <v>17</v>
      </c>
      <c r="E5" s="170" t="s">
        <v>18</v>
      </c>
      <c r="F5" s="170" t="s">
        <v>19</v>
      </c>
      <c r="G5" s="170" t="s">
        <v>20</v>
      </c>
      <c r="H5" s="170" t="s">
        <v>21</v>
      </c>
      <c r="I5" s="170" t="s">
        <v>22</v>
      </c>
      <c r="J5" s="170" t="s">
        <v>23</v>
      </c>
      <c r="K5" s="170" t="s">
        <v>24</v>
      </c>
      <c r="L5" s="170" t="s">
        <v>25</v>
      </c>
      <c r="M5" s="170" t="s">
        <v>26</v>
      </c>
      <c r="N5" s="170" t="s">
        <v>27</v>
      </c>
      <c r="O5" s="170" t="s">
        <v>28</v>
      </c>
      <c r="P5" s="170" t="s">
        <v>29</v>
      </c>
      <c r="Q5" s="171" t="s">
        <v>30</v>
      </c>
      <c r="R5" s="111"/>
      <c r="S5" s="443" t="s">
        <v>38</v>
      </c>
      <c r="U5" s="469" t="s">
        <v>157</v>
      </c>
    </row>
    <row r="6" spans="1:21" s="88" customFormat="1" x14ac:dyDescent="0.2">
      <c r="A6" s="432"/>
      <c r="S6" s="87"/>
      <c r="U6" s="87"/>
    </row>
    <row r="7" spans="1:21" s="88" customFormat="1" x14ac:dyDescent="0.2">
      <c r="A7" s="406" t="s">
        <v>145</v>
      </c>
      <c r="B7" s="407">
        <v>306</v>
      </c>
      <c r="C7" s="408">
        <v>4415</v>
      </c>
      <c r="D7" s="408">
        <v>839</v>
      </c>
      <c r="E7" s="408">
        <v>39184</v>
      </c>
      <c r="F7" s="408">
        <v>92177</v>
      </c>
      <c r="G7" s="408">
        <v>4015</v>
      </c>
      <c r="H7" s="408">
        <v>15307</v>
      </c>
      <c r="I7" s="408">
        <v>5675</v>
      </c>
      <c r="J7" s="408">
        <v>4862</v>
      </c>
      <c r="K7" s="408">
        <v>4710</v>
      </c>
      <c r="L7" s="408">
        <v>22142</v>
      </c>
      <c r="M7" s="408">
        <v>52323</v>
      </c>
      <c r="N7" s="408">
        <v>2549</v>
      </c>
      <c r="O7" s="408">
        <v>1332</v>
      </c>
      <c r="P7" s="408">
        <v>1470</v>
      </c>
      <c r="Q7" s="409">
        <v>1955</v>
      </c>
      <c r="R7" s="85"/>
      <c r="S7" s="391">
        <f t="shared" ref="S7:S14" si="0">SUM(B7:Q7)</f>
        <v>253261</v>
      </c>
      <c r="U7" s="391">
        <v>6225</v>
      </c>
    </row>
    <row r="8" spans="1:21" s="88" customFormat="1" x14ac:dyDescent="0.2">
      <c r="A8" s="410" t="s">
        <v>146</v>
      </c>
      <c r="B8" s="411">
        <v>1349</v>
      </c>
      <c r="C8" s="412">
        <v>9630</v>
      </c>
      <c r="D8" s="412">
        <v>547</v>
      </c>
      <c r="E8" s="412">
        <v>9210</v>
      </c>
      <c r="F8" s="412">
        <v>58760</v>
      </c>
      <c r="G8" s="412">
        <v>8008</v>
      </c>
      <c r="H8" s="412">
        <v>6996</v>
      </c>
      <c r="I8" s="412">
        <v>6621</v>
      </c>
      <c r="J8" s="412">
        <v>5130</v>
      </c>
      <c r="K8" s="412">
        <v>4932</v>
      </c>
      <c r="L8" s="412">
        <v>14809</v>
      </c>
      <c r="M8" s="412">
        <v>11715</v>
      </c>
      <c r="N8" s="412">
        <v>4679</v>
      </c>
      <c r="O8" s="412">
        <v>1777</v>
      </c>
      <c r="P8" s="412">
        <v>3264</v>
      </c>
      <c r="Q8" s="413">
        <v>2995</v>
      </c>
      <c r="R8" s="85"/>
      <c r="S8" s="392">
        <f t="shared" si="0"/>
        <v>150422</v>
      </c>
      <c r="U8" s="392">
        <v>4167</v>
      </c>
    </row>
    <row r="9" spans="1:21" s="88" customFormat="1" x14ac:dyDescent="0.2">
      <c r="A9" s="414" t="s">
        <v>147</v>
      </c>
      <c r="B9" s="411">
        <v>2185</v>
      </c>
      <c r="C9" s="412">
        <v>6828</v>
      </c>
      <c r="D9" s="412">
        <v>693</v>
      </c>
      <c r="E9" s="412">
        <v>7038</v>
      </c>
      <c r="F9" s="412">
        <v>18911</v>
      </c>
      <c r="G9" s="412">
        <v>5399</v>
      </c>
      <c r="H9" s="412">
        <v>11461</v>
      </c>
      <c r="I9" s="412">
        <v>3247</v>
      </c>
      <c r="J9" s="412">
        <v>5796</v>
      </c>
      <c r="K9" s="412">
        <v>3963</v>
      </c>
      <c r="L9" s="412">
        <v>10833</v>
      </c>
      <c r="M9" s="412">
        <v>6511</v>
      </c>
      <c r="N9" s="412">
        <v>2964</v>
      </c>
      <c r="O9" s="412">
        <v>3412</v>
      </c>
      <c r="P9" s="412">
        <v>1922</v>
      </c>
      <c r="Q9" s="413">
        <v>3460</v>
      </c>
      <c r="R9" s="85"/>
      <c r="S9" s="392">
        <f t="shared" si="0"/>
        <v>94623</v>
      </c>
      <c r="U9" s="392">
        <v>4770</v>
      </c>
    </row>
    <row r="10" spans="1:21" s="88" customFormat="1" x14ac:dyDescent="0.2">
      <c r="A10" s="415" t="s">
        <v>148</v>
      </c>
      <c r="B10" s="416">
        <v>825</v>
      </c>
      <c r="C10" s="412">
        <v>3914</v>
      </c>
      <c r="D10" s="417">
        <v>1264</v>
      </c>
      <c r="E10" s="417">
        <v>5175</v>
      </c>
      <c r="F10" s="417">
        <v>9340</v>
      </c>
      <c r="G10" s="417">
        <v>2020</v>
      </c>
      <c r="H10" s="417">
        <v>2565</v>
      </c>
      <c r="I10" s="417">
        <v>5207</v>
      </c>
      <c r="J10" s="417">
        <v>1316</v>
      </c>
      <c r="K10" s="417">
        <v>5718</v>
      </c>
      <c r="L10" s="417">
        <v>2313</v>
      </c>
      <c r="M10" s="417">
        <v>5213</v>
      </c>
      <c r="N10" s="417">
        <v>1528</v>
      </c>
      <c r="O10" s="417">
        <v>3272</v>
      </c>
      <c r="P10" s="417">
        <v>1170</v>
      </c>
      <c r="Q10" s="418">
        <v>2555</v>
      </c>
      <c r="R10" s="85"/>
      <c r="S10" s="392">
        <f t="shared" si="0"/>
        <v>53395</v>
      </c>
      <c r="U10" s="392">
        <v>3509</v>
      </c>
    </row>
    <row r="11" spans="1:21" s="88" customFormat="1" x14ac:dyDescent="0.2">
      <c r="A11" s="419" t="s">
        <v>149</v>
      </c>
      <c r="B11" s="420">
        <v>255</v>
      </c>
      <c r="C11" s="421">
        <v>2323</v>
      </c>
      <c r="D11" s="421">
        <v>1761</v>
      </c>
      <c r="E11" s="421">
        <v>1261</v>
      </c>
      <c r="F11" s="421">
        <v>5330</v>
      </c>
      <c r="G11" s="421">
        <v>898</v>
      </c>
      <c r="H11" s="421">
        <v>881</v>
      </c>
      <c r="I11" s="421">
        <v>1229</v>
      </c>
      <c r="J11" s="421">
        <v>1527</v>
      </c>
      <c r="K11" s="421">
        <v>3478</v>
      </c>
      <c r="L11" s="421">
        <v>1146</v>
      </c>
      <c r="M11" s="421">
        <v>1709</v>
      </c>
      <c r="N11" s="421">
        <v>816</v>
      </c>
      <c r="O11" s="421">
        <v>695</v>
      </c>
      <c r="P11" s="421">
        <v>1086</v>
      </c>
      <c r="Q11" s="422">
        <v>1136</v>
      </c>
      <c r="R11" s="85"/>
      <c r="S11" s="393">
        <f t="shared" si="0"/>
        <v>25531</v>
      </c>
      <c r="U11" s="393">
        <v>1200</v>
      </c>
    </row>
    <row r="12" spans="1:21" s="375" customFormat="1" x14ac:dyDescent="0.2">
      <c r="A12" s="423" t="s">
        <v>150</v>
      </c>
      <c r="B12" s="424">
        <v>382</v>
      </c>
      <c r="C12" s="425">
        <v>849</v>
      </c>
      <c r="D12" s="426">
        <v>289</v>
      </c>
      <c r="E12" s="426">
        <v>334</v>
      </c>
      <c r="F12" s="426">
        <v>1450</v>
      </c>
      <c r="G12" s="426">
        <v>277</v>
      </c>
      <c r="H12" s="426">
        <v>231</v>
      </c>
      <c r="I12" s="426">
        <v>210</v>
      </c>
      <c r="J12" s="426">
        <v>206</v>
      </c>
      <c r="K12" s="426">
        <v>1180</v>
      </c>
      <c r="L12" s="426">
        <v>298</v>
      </c>
      <c r="M12" s="426">
        <v>1065</v>
      </c>
      <c r="N12" s="426">
        <v>190</v>
      </c>
      <c r="O12" s="426">
        <v>92</v>
      </c>
      <c r="P12" s="426">
        <v>139</v>
      </c>
      <c r="Q12" s="427">
        <v>313</v>
      </c>
      <c r="R12" s="84"/>
      <c r="S12" s="377">
        <f t="shared" si="0"/>
        <v>7505</v>
      </c>
      <c r="U12" s="377">
        <v>330</v>
      </c>
    </row>
    <row r="13" spans="1:21" s="375" customFormat="1" x14ac:dyDescent="0.2">
      <c r="A13" s="428" t="s">
        <v>151</v>
      </c>
      <c r="B13" s="429">
        <v>7</v>
      </c>
      <c r="C13" s="430">
        <v>429</v>
      </c>
      <c r="D13" s="430">
        <v>82</v>
      </c>
      <c r="E13" s="430">
        <v>145</v>
      </c>
      <c r="F13" s="430">
        <v>423</v>
      </c>
      <c r="G13" s="430">
        <v>98</v>
      </c>
      <c r="H13" s="430">
        <v>128</v>
      </c>
      <c r="I13" s="430">
        <v>88</v>
      </c>
      <c r="J13" s="430">
        <v>40</v>
      </c>
      <c r="K13" s="430">
        <v>467</v>
      </c>
      <c r="L13" s="430">
        <v>45</v>
      </c>
      <c r="M13" s="430">
        <v>166</v>
      </c>
      <c r="N13" s="430">
        <v>22</v>
      </c>
      <c r="O13" s="430">
        <v>56</v>
      </c>
      <c r="P13" s="430">
        <v>59</v>
      </c>
      <c r="Q13" s="431">
        <v>81</v>
      </c>
      <c r="R13" s="84"/>
      <c r="S13" s="376">
        <f t="shared" si="0"/>
        <v>2336</v>
      </c>
      <c r="U13" s="376">
        <v>313</v>
      </c>
    </row>
    <row r="14" spans="1:21" x14ac:dyDescent="0.2">
      <c r="A14" s="433" t="s">
        <v>15</v>
      </c>
      <c r="B14" s="370">
        <f t="shared" ref="B14:Q14" si="1">SUM(B7:B13)</f>
        <v>5309</v>
      </c>
      <c r="C14" s="371">
        <f>SUM(C7:C13)</f>
        <v>28388</v>
      </c>
      <c r="D14" s="371">
        <f t="shared" si="1"/>
        <v>5475</v>
      </c>
      <c r="E14" s="371">
        <f t="shared" si="1"/>
        <v>62347</v>
      </c>
      <c r="F14" s="371">
        <f t="shared" si="1"/>
        <v>186391</v>
      </c>
      <c r="G14" s="371">
        <f t="shared" si="1"/>
        <v>20715</v>
      </c>
      <c r="H14" s="371">
        <f t="shared" si="1"/>
        <v>37569</v>
      </c>
      <c r="I14" s="371">
        <f t="shared" si="1"/>
        <v>22277</v>
      </c>
      <c r="J14" s="371">
        <f t="shared" si="1"/>
        <v>18877</v>
      </c>
      <c r="K14" s="371">
        <f t="shared" si="1"/>
        <v>24448</v>
      </c>
      <c r="L14" s="371">
        <f t="shared" si="1"/>
        <v>51586</v>
      </c>
      <c r="M14" s="371">
        <f t="shared" si="1"/>
        <v>78702</v>
      </c>
      <c r="N14" s="371">
        <f t="shared" si="1"/>
        <v>12748</v>
      </c>
      <c r="O14" s="371">
        <f t="shared" si="1"/>
        <v>10636</v>
      </c>
      <c r="P14" s="371">
        <f t="shared" si="1"/>
        <v>9110</v>
      </c>
      <c r="Q14" s="372">
        <f t="shared" si="1"/>
        <v>12495</v>
      </c>
      <c r="R14" s="85"/>
      <c r="S14" s="373">
        <f t="shared" si="0"/>
        <v>587073</v>
      </c>
      <c r="U14" s="373">
        <f>SUM(U7:U13)</f>
        <v>20514</v>
      </c>
    </row>
    <row r="15" spans="1:21" x14ac:dyDescent="0.2">
      <c r="A15" s="432"/>
      <c r="B15" s="369"/>
      <c r="C15" s="369"/>
      <c r="D15" s="369"/>
      <c r="E15" s="369"/>
      <c r="F15" s="369"/>
      <c r="G15" s="369"/>
      <c r="H15" s="369"/>
      <c r="I15" s="369"/>
      <c r="J15" s="369"/>
      <c r="K15" s="369"/>
      <c r="L15" s="369"/>
      <c r="M15" s="369"/>
      <c r="N15" s="369"/>
      <c r="O15" s="369"/>
      <c r="P15" s="369"/>
      <c r="Q15" s="369"/>
      <c r="R15" s="87"/>
      <c r="S15" s="369"/>
      <c r="U15" s="369"/>
    </row>
    <row r="16" spans="1:21" s="88" customFormat="1" x14ac:dyDescent="0.2">
      <c r="A16" s="406" t="s">
        <v>145</v>
      </c>
      <c r="B16" s="394">
        <f t="shared" ref="B16:Q16" si="2">+B7/B14</f>
        <v>5.7637973252966664E-2</v>
      </c>
      <c r="C16" s="395">
        <f t="shared" si="2"/>
        <v>0.15552346061716218</v>
      </c>
      <c r="D16" s="395">
        <f t="shared" si="2"/>
        <v>0.15324200913242009</v>
      </c>
      <c r="E16" s="395">
        <f t="shared" si="2"/>
        <v>0.62848252522174286</v>
      </c>
      <c r="F16" s="395">
        <f t="shared" si="2"/>
        <v>0.49453568037083334</v>
      </c>
      <c r="G16" s="395">
        <f t="shared" si="2"/>
        <v>0.19382090272749217</v>
      </c>
      <c r="H16" s="395">
        <f t="shared" si="2"/>
        <v>0.40743698261864836</v>
      </c>
      <c r="I16" s="395">
        <f t="shared" si="2"/>
        <v>0.25474704852538493</v>
      </c>
      <c r="J16" s="395">
        <f t="shared" si="2"/>
        <v>0.25756211262382794</v>
      </c>
      <c r="K16" s="395">
        <f t="shared" si="2"/>
        <v>0.19265379581151831</v>
      </c>
      <c r="L16" s="395">
        <f t="shared" si="2"/>
        <v>0.4292249835226612</v>
      </c>
      <c r="M16" s="395">
        <f t="shared" si="2"/>
        <v>0.66482427384310439</v>
      </c>
      <c r="N16" s="395">
        <f t="shared" si="2"/>
        <v>0.19995293379353624</v>
      </c>
      <c r="O16" s="395">
        <f t="shared" si="2"/>
        <v>0.12523505077096653</v>
      </c>
      <c r="P16" s="395">
        <f t="shared" si="2"/>
        <v>0.16136114160263446</v>
      </c>
      <c r="Q16" s="396">
        <f t="shared" si="2"/>
        <v>0.15646258503401361</v>
      </c>
      <c r="R16" s="374"/>
      <c r="S16" s="397">
        <f t="shared" ref="S16:U16" si="3">+S7/S14</f>
        <v>0.43139609554518776</v>
      </c>
      <c r="U16" s="397">
        <f t="shared" si="3"/>
        <v>0.30345130155016087</v>
      </c>
    </row>
    <row r="17" spans="1:21" s="88" customFormat="1" x14ac:dyDescent="0.2">
      <c r="A17" s="414" t="s">
        <v>146</v>
      </c>
      <c r="B17" s="398">
        <f t="shared" ref="B17:Q17" si="4">+B8/B14</f>
        <v>0.25409681672631379</v>
      </c>
      <c r="C17" s="399">
        <f t="shared" si="4"/>
        <v>0.33922784275045792</v>
      </c>
      <c r="D17" s="399">
        <f t="shared" si="4"/>
        <v>9.9908675799086757E-2</v>
      </c>
      <c r="E17" s="399">
        <f t="shared" si="4"/>
        <v>0.14772162253195822</v>
      </c>
      <c r="F17" s="399">
        <f t="shared" si="4"/>
        <v>0.31525127286188709</v>
      </c>
      <c r="G17" s="399">
        <f t="shared" si="4"/>
        <v>0.38657977311127201</v>
      </c>
      <c r="H17" s="399">
        <f t="shared" si="4"/>
        <v>0.1862173600574942</v>
      </c>
      <c r="I17" s="399">
        <f t="shared" si="4"/>
        <v>0.29721237150424207</v>
      </c>
      <c r="J17" s="399">
        <f t="shared" si="4"/>
        <v>0.27175928378449965</v>
      </c>
      <c r="K17" s="399">
        <f t="shared" si="4"/>
        <v>0.20173429319371727</v>
      </c>
      <c r="L17" s="399">
        <f t="shared" si="4"/>
        <v>0.28707401232892643</v>
      </c>
      <c r="M17" s="399">
        <f t="shared" si="4"/>
        <v>0.14885263398642981</v>
      </c>
      <c r="N17" s="399">
        <f t="shared" si="4"/>
        <v>0.36703796673988076</v>
      </c>
      <c r="O17" s="399">
        <f t="shared" si="4"/>
        <v>0.16707408800300866</v>
      </c>
      <c r="P17" s="399">
        <f t="shared" si="4"/>
        <v>0.35828759604829857</v>
      </c>
      <c r="Q17" s="400">
        <f t="shared" si="4"/>
        <v>0.23969587835134054</v>
      </c>
      <c r="R17" s="374"/>
      <c r="S17" s="401">
        <f t="shared" ref="S17:U17" si="5">+S8/S14</f>
        <v>0.25622367235420468</v>
      </c>
      <c r="U17" s="401">
        <f t="shared" si="5"/>
        <v>0.20312957004972215</v>
      </c>
    </row>
    <row r="18" spans="1:21" s="88" customFormat="1" x14ac:dyDescent="0.2">
      <c r="A18" s="414" t="s">
        <v>147</v>
      </c>
      <c r="B18" s="398">
        <f t="shared" ref="B18:Q18" si="6">+B9/B14</f>
        <v>0.41156526652853642</v>
      </c>
      <c r="C18" s="399">
        <f t="shared" si="6"/>
        <v>0.24052416514020009</v>
      </c>
      <c r="D18" s="399">
        <f t="shared" si="6"/>
        <v>0.12657534246575342</v>
      </c>
      <c r="E18" s="399">
        <f t="shared" si="6"/>
        <v>0.11288434086644104</v>
      </c>
      <c r="F18" s="399">
        <f t="shared" si="6"/>
        <v>0.10145876142088406</v>
      </c>
      <c r="G18" s="399">
        <f t="shared" si="6"/>
        <v>0.26063239198648325</v>
      </c>
      <c r="H18" s="399">
        <f t="shared" si="6"/>
        <v>0.30506534642923688</v>
      </c>
      <c r="I18" s="399">
        <f t="shared" si="6"/>
        <v>0.14575571216950217</v>
      </c>
      <c r="J18" s="399">
        <f t="shared" si="6"/>
        <v>0.30704031360915401</v>
      </c>
      <c r="K18" s="399">
        <f t="shared" si="6"/>
        <v>0.16209914921465968</v>
      </c>
      <c r="L18" s="399">
        <f t="shared" si="6"/>
        <v>0.20999883689373086</v>
      </c>
      <c r="M18" s="399">
        <f t="shared" si="6"/>
        <v>8.2729790856649138E-2</v>
      </c>
      <c r="N18" s="399">
        <f t="shared" si="6"/>
        <v>0.23250705993096957</v>
      </c>
      <c r="O18" s="399">
        <f t="shared" si="6"/>
        <v>0.32079729221511849</v>
      </c>
      <c r="P18" s="399">
        <f t="shared" si="6"/>
        <v>0.21097694840834247</v>
      </c>
      <c r="Q18" s="400">
        <f t="shared" si="6"/>
        <v>0.27691076430572231</v>
      </c>
      <c r="R18" s="374"/>
      <c r="S18" s="401">
        <f t="shared" ref="S18:U18" si="7">+S9/S14</f>
        <v>0.16117757076206876</v>
      </c>
      <c r="U18" s="401">
        <f t="shared" si="7"/>
        <v>0.2325241298625329</v>
      </c>
    </row>
    <row r="19" spans="1:21" s="88" customFormat="1" x14ac:dyDescent="0.2">
      <c r="A19" s="415" t="s">
        <v>148</v>
      </c>
      <c r="B19" s="398">
        <f t="shared" ref="B19:Q19" si="8">+B10/B14</f>
        <v>0.15539649651535128</v>
      </c>
      <c r="C19" s="399">
        <f t="shared" si="8"/>
        <v>0.13787515851768353</v>
      </c>
      <c r="D19" s="399">
        <f t="shared" si="8"/>
        <v>0.23086757990867579</v>
      </c>
      <c r="E19" s="399">
        <f t="shared" si="8"/>
        <v>8.3003191813559599E-2</v>
      </c>
      <c r="F19" s="399">
        <f t="shared" si="8"/>
        <v>5.0109715597856118E-2</v>
      </c>
      <c r="G19" s="399">
        <f t="shared" si="8"/>
        <v>9.751387883176442E-2</v>
      </c>
      <c r="H19" s="399">
        <f t="shared" si="8"/>
        <v>6.8274375149724509E-2</v>
      </c>
      <c r="I19" s="399">
        <f t="shared" si="8"/>
        <v>0.23373883377474525</v>
      </c>
      <c r="J19" s="399">
        <f t="shared" si="8"/>
        <v>6.9714467341208883E-2</v>
      </c>
      <c r="K19" s="399">
        <f t="shared" si="8"/>
        <v>0.23388416230366493</v>
      </c>
      <c r="L19" s="399">
        <f t="shared" si="8"/>
        <v>4.4837746675454579E-2</v>
      </c>
      <c r="M19" s="399">
        <f t="shared" si="8"/>
        <v>6.623719854641559E-2</v>
      </c>
      <c r="N19" s="399">
        <f t="shared" si="8"/>
        <v>0.1198619391277063</v>
      </c>
      <c r="O19" s="399">
        <f t="shared" si="8"/>
        <v>0.30763444904099285</v>
      </c>
      <c r="P19" s="399">
        <f t="shared" si="8"/>
        <v>0.12843029637760703</v>
      </c>
      <c r="Q19" s="400">
        <f t="shared" si="8"/>
        <v>0.20448179271708683</v>
      </c>
      <c r="R19" s="374"/>
      <c r="S19" s="401">
        <f t="shared" ref="S19:U19" si="9">+S10/S14</f>
        <v>9.0951210496820672E-2</v>
      </c>
      <c r="U19" s="401">
        <f t="shared" si="9"/>
        <v>0.17105391439992201</v>
      </c>
    </row>
    <row r="20" spans="1:21" s="88" customFormat="1" x14ac:dyDescent="0.2">
      <c r="A20" s="419" t="s">
        <v>149</v>
      </c>
      <c r="B20" s="402">
        <f t="shared" ref="B20:Q20" si="10">+B11/B14</f>
        <v>4.8031644377472218E-2</v>
      </c>
      <c r="C20" s="403">
        <f t="shared" si="10"/>
        <v>8.183035085247288E-2</v>
      </c>
      <c r="D20" s="403">
        <f t="shared" si="10"/>
        <v>0.32164383561643833</v>
      </c>
      <c r="E20" s="403">
        <f t="shared" si="10"/>
        <v>2.0225512053506985E-2</v>
      </c>
      <c r="F20" s="403">
        <f t="shared" si="10"/>
        <v>2.8595801299418962E-2</v>
      </c>
      <c r="G20" s="403">
        <f t="shared" si="10"/>
        <v>4.335022930243785E-2</v>
      </c>
      <c r="H20" s="403">
        <f t="shared" si="10"/>
        <v>2.3450184992946311E-2</v>
      </c>
      <c r="I20" s="403">
        <f t="shared" si="10"/>
        <v>5.5169008394308029E-2</v>
      </c>
      <c r="J20" s="403">
        <f t="shared" si="10"/>
        <v>8.0892090904275044E-2</v>
      </c>
      <c r="K20" s="403">
        <f t="shared" si="10"/>
        <v>0.14226112565445026</v>
      </c>
      <c r="L20" s="403">
        <f t="shared" si="10"/>
        <v>2.2215329740627301E-2</v>
      </c>
      <c r="M20" s="403">
        <f t="shared" si="10"/>
        <v>2.1714823003227364E-2</v>
      </c>
      <c r="N20" s="403">
        <f t="shared" si="10"/>
        <v>6.4010040790712264E-2</v>
      </c>
      <c r="O20" s="403">
        <f t="shared" si="10"/>
        <v>6.5344114328694997E-2</v>
      </c>
      <c r="P20" s="403">
        <f t="shared" si="10"/>
        <v>0.11920965971459935</v>
      </c>
      <c r="Q20" s="404">
        <f t="shared" si="10"/>
        <v>9.0916366546618652E-2</v>
      </c>
      <c r="R20" s="374"/>
      <c r="S20" s="405">
        <f t="shared" ref="S20:U20" si="11">+S11/S14</f>
        <v>4.3488629182401504E-2</v>
      </c>
      <c r="U20" s="405">
        <f t="shared" si="11"/>
        <v>5.8496636443404505E-2</v>
      </c>
    </row>
    <row r="21" spans="1:21" s="375" customFormat="1" x14ac:dyDescent="0.2">
      <c r="A21" s="434" t="s">
        <v>152</v>
      </c>
      <c r="B21" s="379">
        <f t="shared" ref="B21:S21" si="12">+(B12+B13)/B14</f>
        <v>7.3271802599359573E-2</v>
      </c>
      <c r="C21" s="380">
        <f t="shared" si="12"/>
        <v>4.501902212202339E-2</v>
      </c>
      <c r="D21" s="380">
        <f t="shared" si="12"/>
        <v>6.7762557077625574E-2</v>
      </c>
      <c r="E21" s="380">
        <f t="shared" si="12"/>
        <v>7.6828075127913127E-3</v>
      </c>
      <c r="F21" s="380">
        <f t="shared" si="12"/>
        <v>1.0048768449120397E-2</v>
      </c>
      <c r="G21" s="380">
        <f t="shared" si="12"/>
        <v>1.8102824040550327E-2</v>
      </c>
      <c r="H21" s="380">
        <f t="shared" si="12"/>
        <v>9.5557507519497455E-3</v>
      </c>
      <c r="I21" s="380">
        <f t="shared" si="12"/>
        <v>1.3377025631817569E-2</v>
      </c>
      <c r="J21" s="380">
        <f t="shared" si="12"/>
        <v>1.3031731737034487E-2</v>
      </c>
      <c r="K21" s="380">
        <f t="shared" si="12"/>
        <v>6.7367473821989529E-2</v>
      </c>
      <c r="L21" s="380">
        <f t="shared" si="12"/>
        <v>6.6490908385996202E-3</v>
      </c>
      <c r="M21" s="380">
        <f t="shared" si="12"/>
        <v>1.5641279764173718E-2</v>
      </c>
      <c r="N21" s="380">
        <f t="shared" si="12"/>
        <v>1.6630059617194853E-2</v>
      </c>
      <c r="O21" s="380">
        <f t="shared" si="12"/>
        <v>1.3915005641218503E-2</v>
      </c>
      <c r="P21" s="380">
        <f t="shared" si="12"/>
        <v>2.1734357848518113E-2</v>
      </c>
      <c r="Q21" s="381">
        <f t="shared" si="12"/>
        <v>3.1532613045218087E-2</v>
      </c>
      <c r="R21" s="378"/>
      <c r="S21" s="382">
        <f t="shared" si="12"/>
        <v>1.6762821659316644E-2</v>
      </c>
      <c r="U21" s="382">
        <f t="shared" ref="U21" si="13">+(U12+U13)/U14</f>
        <v>3.1344447694257579E-2</v>
      </c>
    </row>
    <row r="24" spans="1:21" s="385" customFormat="1" ht="25.5" customHeight="1" x14ac:dyDescent="0.2">
      <c r="A24" s="386" t="s">
        <v>154</v>
      </c>
      <c r="B24" s="387">
        <v>12.934074213599548</v>
      </c>
      <c r="C24" s="388">
        <v>11.352085388192194</v>
      </c>
      <c r="D24" s="388">
        <v>16.093698630136988</v>
      </c>
      <c r="E24" s="388">
        <v>6.2339166279051117</v>
      </c>
      <c r="F24" s="388">
        <v>6.688702780713661</v>
      </c>
      <c r="G24" s="388">
        <v>9.9375814627081827</v>
      </c>
      <c r="H24" s="388">
        <v>8.1979557613990259</v>
      </c>
      <c r="I24" s="388">
        <v>10.293082551510526</v>
      </c>
      <c r="J24" s="388">
        <v>9.935053239391852</v>
      </c>
      <c r="K24" s="388">
        <v>13.200139070680628</v>
      </c>
      <c r="L24" s="388">
        <v>7.2368084363974718</v>
      </c>
      <c r="M24" s="388">
        <v>5.8690249294808261</v>
      </c>
      <c r="N24" s="388">
        <v>10.131550047066206</v>
      </c>
      <c r="O24" s="388">
        <v>12.815532154945469</v>
      </c>
      <c r="P24" s="388">
        <v>11.380570801317234</v>
      </c>
      <c r="Q24" s="389">
        <v>12.079791916766707</v>
      </c>
      <c r="R24" s="384"/>
      <c r="S24" s="390">
        <v>8.0452141386164921</v>
      </c>
      <c r="T24" s="384"/>
      <c r="U24" s="390">
        <v>10.69</v>
      </c>
    </row>
    <row r="27" spans="1:21" x14ac:dyDescent="0.2">
      <c r="A27" s="110" t="s">
        <v>159</v>
      </c>
    </row>
    <row r="28" spans="1:21" x14ac:dyDescent="0.2">
      <c r="A28" s="110" t="s">
        <v>158</v>
      </c>
    </row>
  </sheetData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7CA90-9EFA-41B1-9B77-B14639DA0E0E}">
  <sheetPr codeName="Blad6">
    <tabColor rgb="FFFFFF00"/>
    <pageSetUpPr fitToPage="1"/>
  </sheetPr>
  <dimension ref="A1:M64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16.140625" style="88" customWidth="1"/>
    <col min="2" max="2" width="1" style="109" customWidth="1"/>
    <col min="3" max="7" width="11.5703125" style="87" customWidth="1"/>
    <col min="8" max="8" width="1.42578125" style="88" customWidth="1"/>
    <col min="9" max="13" width="11.140625" style="109" customWidth="1"/>
    <col min="14" max="16384" width="9.140625" style="109"/>
  </cols>
  <sheetData>
    <row r="1" spans="1:13" ht="18.75" x14ac:dyDescent="0.3">
      <c r="A1" s="86" t="s">
        <v>175</v>
      </c>
      <c r="B1" s="116"/>
    </row>
    <row r="3" spans="1:13" ht="13.5" customHeight="1" x14ac:dyDescent="0.2">
      <c r="A3" s="106"/>
      <c r="B3" s="115"/>
      <c r="C3" s="575" t="s">
        <v>68</v>
      </c>
      <c r="D3" s="576"/>
      <c r="E3" s="576"/>
      <c r="F3" s="576"/>
      <c r="G3" s="576"/>
      <c r="H3" s="87"/>
      <c r="I3" s="577" t="s">
        <v>65</v>
      </c>
      <c r="J3" s="578"/>
      <c r="K3" s="579"/>
      <c r="L3" s="579"/>
      <c r="M3" s="580"/>
    </row>
    <row r="4" spans="1:13" x14ac:dyDescent="0.2">
      <c r="H4" s="87"/>
      <c r="I4" s="88"/>
    </row>
    <row r="5" spans="1:13" s="123" customFormat="1" ht="40.5" customHeight="1" x14ac:dyDescent="0.2">
      <c r="A5" s="117" t="s">
        <v>78</v>
      </c>
      <c r="B5" s="118"/>
      <c r="C5" s="119" t="s">
        <v>84</v>
      </c>
      <c r="D5" s="120" t="s">
        <v>83</v>
      </c>
      <c r="E5" s="120" t="s">
        <v>63</v>
      </c>
      <c r="F5" s="120" t="s">
        <v>85</v>
      </c>
      <c r="G5" s="121" t="s">
        <v>163</v>
      </c>
      <c r="H5" s="122"/>
      <c r="I5" s="474" t="s">
        <v>69</v>
      </c>
      <c r="J5" s="119" t="s">
        <v>67</v>
      </c>
      <c r="K5" s="120" t="s">
        <v>66</v>
      </c>
      <c r="L5" s="121" t="s">
        <v>87</v>
      </c>
      <c r="M5" s="159" t="s">
        <v>86</v>
      </c>
    </row>
    <row r="6" spans="1:13" x14ac:dyDescent="0.2">
      <c r="A6" s="124" t="s">
        <v>0</v>
      </c>
      <c r="B6" s="125"/>
      <c r="C6" s="97">
        <v>487</v>
      </c>
      <c r="D6" s="98">
        <v>0</v>
      </c>
      <c r="E6" s="98">
        <v>4</v>
      </c>
      <c r="F6" s="98">
        <v>0</v>
      </c>
      <c r="G6" s="99">
        <v>0</v>
      </c>
      <c r="I6" s="475">
        <v>565</v>
      </c>
      <c r="J6" s="97">
        <v>265</v>
      </c>
      <c r="K6" s="98">
        <v>173</v>
      </c>
      <c r="L6" s="99">
        <v>130</v>
      </c>
      <c r="M6" s="160">
        <v>3</v>
      </c>
    </row>
    <row r="7" spans="1:13" x14ac:dyDescent="0.2">
      <c r="A7" s="96" t="s">
        <v>79</v>
      </c>
      <c r="B7" s="125"/>
      <c r="C7" s="97">
        <v>3713</v>
      </c>
      <c r="D7" s="98">
        <v>61</v>
      </c>
      <c r="E7" s="98">
        <v>276</v>
      </c>
      <c r="F7" s="98">
        <v>199</v>
      </c>
      <c r="G7" s="99">
        <v>54</v>
      </c>
      <c r="I7" s="475">
        <v>4251</v>
      </c>
      <c r="J7" s="97">
        <v>2588</v>
      </c>
      <c r="K7" s="98">
        <v>1392</v>
      </c>
      <c r="L7" s="99">
        <v>293</v>
      </c>
      <c r="M7" s="160">
        <v>21</v>
      </c>
    </row>
    <row r="8" spans="1:13" x14ac:dyDescent="0.2">
      <c r="A8" s="96" t="s">
        <v>1</v>
      </c>
      <c r="B8" s="125"/>
      <c r="C8" s="97">
        <v>422</v>
      </c>
      <c r="D8" s="98">
        <v>5</v>
      </c>
      <c r="E8" s="98">
        <v>12</v>
      </c>
      <c r="F8" s="98">
        <v>0</v>
      </c>
      <c r="G8" s="99">
        <v>0</v>
      </c>
      <c r="I8" s="475">
        <v>918</v>
      </c>
      <c r="J8" s="97">
        <v>494</v>
      </c>
      <c r="K8" s="98">
        <v>396</v>
      </c>
      <c r="L8" s="99">
        <v>30</v>
      </c>
      <c r="M8" s="160">
        <v>2</v>
      </c>
    </row>
    <row r="9" spans="1:13" x14ac:dyDescent="0.2">
      <c r="A9" s="96" t="s">
        <v>2</v>
      </c>
      <c r="B9" s="125"/>
      <c r="C9" s="97">
        <v>4637</v>
      </c>
      <c r="D9" s="98">
        <v>508</v>
      </c>
      <c r="E9" s="98">
        <v>44</v>
      </c>
      <c r="F9" s="98">
        <v>101</v>
      </c>
      <c r="G9" s="99">
        <v>207</v>
      </c>
      <c r="I9" s="475">
        <v>4990</v>
      </c>
      <c r="J9" s="97">
        <v>3846</v>
      </c>
      <c r="K9" s="98">
        <v>1002</v>
      </c>
      <c r="L9" s="99">
        <v>166</v>
      </c>
      <c r="M9" s="160">
        <v>24</v>
      </c>
    </row>
    <row r="10" spans="1:13" x14ac:dyDescent="0.2">
      <c r="A10" s="96" t="s">
        <v>3</v>
      </c>
      <c r="B10" s="125"/>
      <c r="C10" s="97">
        <v>15131</v>
      </c>
      <c r="D10" s="98">
        <v>932</v>
      </c>
      <c r="E10" s="98">
        <v>1527</v>
      </c>
      <c r="F10" s="98">
        <v>301</v>
      </c>
      <c r="G10" s="99">
        <v>584</v>
      </c>
      <c r="I10" s="475">
        <v>22366</v>
      </c>
      <c r="J10" s="97">
        <v>16374</v>
      </c>
      <c r="K10" s="98">
        <v>5901</v>
      </c>
      <c r="L10" s="99">
        <v>134</v>
      </c>
      <c r="M10" s="160">
        <v>43</v>
      </c>
    </row>
    <row r="11" spans="1:13" x14ac:dyDescent="0.2">
      <c r="A11" s="96" t="s">
        <v>4</v>
      </c>
      <c r="B11" s="125"/>
      <c r="C11" s="97">
        <v>2807</v>
      </c>
      <c r="D11" s="98">
        <v>39</v>
      </c>
      <c r="E11" s="98">
        <v>78</v>
      </c>
      <c r="F11" s="98">
        <v>80</v>
      </c>
      <c r="G11" s="99">
        <v>0</v>
      </c>
      <c r="I11" s="475">
        <v>2980</v>
      </c>
      <c r="J11" s="97">
        <v>1850</v>
      </c>
      <c r="K11" s="98">
        <v>880</v>
      </c>
      <c r="L11" s="99">
        <v>256</v>
      </c>
      <c r="M11" s="160">
        <v>6</v>
      </c>
    </row>
    <row r="12" spans="1:13" x14ac:dyDescent="0.2">
      <c r="A12" s="96" t="s">
        <v>5</v>
      </c>
      <c r="B12" s="125"/>
      <c r="C12" s="97">
        <v>2912</v>
      </c>
      <c r="D12" s="98">
        <v>286</v>
      </c>
      <c r="E12" s="98">
        <v>101</v>
      </c>
      <c r="F12" s="98">
        <v>95</v>
      </c>
      <c r="G12" s="99">
        <v>28</v>
      </c>
      <c r="I12" s="475">
        <v>3016</v>
      </c>
      <c r="J12" s="97">
        <v>1934</v>
      </c>
      <c r="K12" s="98">
        <v>930</v>
      </c>
      <c r="L12" s="99">
        <v>158</v>
      </c>
      <c r="M12" s="160">
        <v>6</v>
      </c>
    </row>
    <row r="13" spans="1:13" x14ac:dyDescent="0.2">
      <c r="A13" s="96" t="s">
        <v>6</v>
      </c>
      <c r="B13" s="125"/>
      <c r="C13" s="97">
        <v>2734</v>
      </c>
      <c r="D13" s="98">
        <v>296</v>
      </c>
      <c r="E13" s="98">
        <v>139</v>
      </c>
      <c r="F13" s="98">
        <v>37</v>
      </c>
      <c r="G13" s="99">
        <v>24</v>
      </c>
      <c r="I13" s="475">
        <v>2437</v>
      </c>
      <c r="J13" s="97">
        <v>1362</v>
      </c>
      <c r="K13" s="98">
        <v>654</v>
      </c>
      <c r="L13" s="99">
        <v>444</v>
      </c>
      <c r="M13" s="160">
        <v>23</v>
      </c>
    </row>
    <row r="14" spans="1:13" x14ac:dyDescent="0.2">
      <c r="A14" s="96" t="s">
        <v>7</v>
      </c>
      <c r="B14" s="125"/>
      <c r="C14" s="97">
        <v>1423</v>
      </c>
      <c r="D14" s="98">
        <v>314</v>
      </c>
      <c r="E14" s="98">
        <v>214</v>
      </c>
      <c r="F14" s="98">
        <v>68</v>
      </c>
      <c r="G14" s="99">
        <v>19</v>
      </c>
      <c r="I14" s="475">
        <v>1099</v>
      </c>
      <c r="J14" s="97">
        <v>671</v>
      </c>
      <c r="K14" s="98">
        <v>230</v>
      </c>
      <c r="L14" s="99">
        <v>200</v>
      </c>
      <c r="M14" s="160">
        <v>2</v>
      </c>
    </row>
    <row r="15" spans="1:13" x14ac:dyDescent="0.2">
      <c r="A15" s="96" t="s">
        <v>8</v>
      </c>
      <c r="B15" s="125"/>
      <c r="C15" s="97">
        <v>3436</v>
      </c>
      <c r="D15" s="98">
        <v>306</v>
      </c>
      <c r="E15" s="98">
        <v>89</v>
      </c>
      <c r="F15" s="98">
        <v>49</v>
      </c>
      <c r="G15" s="99">
        <v>154</v>
      </c>
      <c r="I15" s="475">
        <v>2562</v>
      </c>
      <c r="J15" s="97">
        <v>1579</v>
      </c>
      <c r="K15" s="98">
        <v>649</v>
      </c>
      <c r="L15" s="99">
        <v>346</v>
      </c>
      <c r="M15" s="160">
        <v>12</v>
      </c>
    </row>
    <row r="16" spans="1:13" x14ac:dyDescent="0.2">
      <c r="A16" s="96" t="s">
        <v>9</v>
      </c>
      <c r="B16" s="125"/>
      <c r="C16" s="97">
        <v>5202</v>
      </c>
      <c r="D16" s="98">
        <v>412</v>
      </c>
      <c r="E16" s="98">
        <v>41</v>
      </c>
      <c r="F16" s="98">
        <v>10</v>
      </c>
      <c r="G16" s="99">
        <v>75</v>
      </c>
      <c r="I16" s="475">
        <v>5662</v>
      </c>
      <c r="J16" s="97">
        <v>3415</v>
      </c>
      <c r="K16" s="98">
        <v>1586</v>
      </c>
      <c r="L16" s="99">
        <v>682</v>
      </c>
      <c r="M16" s="160">
        <v>21</v>
      </c>
    </row>
    <row r="17" spans="1:13" x14ac:dyDescent="0.2">
      <c r="A17" s="96" t="s">
        <v>10</v>
      </c>
      <c r="B17" s="125"/>
      <c r="C17" s="97">
        <v>5938</v>
      </c>
      <c r="D17" s="98">
        <v>286</v>
      </c>
      <c r="E17" s="98">
        <v>92</v>
      </c>
      <c r="F17" s="98">
        <v>175</v>
      </c>
      <c r="G17" s="99">
        <v>29</v>
      </c>
      <c r="I17" s="475">
        <v>7883</v>
      </c>
      <c r="J17" s="97">
        <v>5478</v>
      </c>
      <c r="K17" s="98">
        <v>2443</v>
      </c>
      <c r="L17" s="99">
        <v>1</v>
      </c>
      <c r="M17" s="160">
        <v>39</v>
      </c>
    </row>
    <row r="18" spans="1:13" x14ac:dyDescent="0.2">
      <c r="A18" s="96" t="s">
        <v>11</v>
      </c>
      <c r="B18" s="125"/>
      <c r="C18" s="97">
        <v>1757</v>
      </c>
      <c r="D18" s="98">
        <v>50</v>
      </c>
      <c r="E18" s="98">
        <v>10</v>
      </c>
      <c r="F18" s="98">
        <v>23</v>
      </c>
      <c r="G18" s="99">
        <v>185</v>
      </c>
      <c r="I18" s="475">
        <v>1773</v>
      </c>
      <c r="J18" s="97">
        <v>839</v>
      </c>
      <c r="K18" s="98">
        <v>929</v>
      </c>
      <c r="L18" s="99">
        <v>6</v>
      </c>
      <c r="M18" s="160">
        <v>1</v>
      </c>
    </row>
    <row r="19" spans="1:13" x14ac:dyDescent="0.2">
      <c r="A19" s="96" t="s">
        <v>12</v>
      </c>
      <c r="B19" s="125"/>
      <c r="C19" s="97">
        <v>524</v>
      </c>
      <c r="D19" s="98">
        <v>328</v>
      </c>
      <c r="E19" s="98">
        <v>38</v>
      </c>
      <c r="F19" s="98">
        <v>0</v>
      </c>
      <c r="G19" s="99">
        <v>10</v>
      </c>
      <c r="I19" s="475">
        <v>1326</v>
      </c>
      <c r="J19" s="97">
        <v>757</v>
      </c>
      <c r="K19" s="98">
        <v>455</v>
      </c>
      <c r="L19" s="99">
        <v>114</v>
      </c>
      <c r="M19" s="160">
        <v>0</v>
      </c>
    </row>
    <row r="20" spans="1:13" x14ac:dyDescent="0.2">
      <c r="A20" s="96" t="s">
        <v>13</v>
      </c>
      <c r="B20" s="125"/>
      <c r="C20" s="97">
        <v>469</v>
      </c>
      <c r="D20" s="98">
        <v>379</v>
      </c>
      <c r="E20" s="98">
        <v>35</v>
      </c>
      <c r="F20" s="98">
        <v>4</v>
      </c>
      <c r="G20" s="99">
        <v>3</v>
      </c>
      <c r="I20" s="475">
        <v>855</v>
      </c>
      <c r="J20" s="97">
        <v>720</v>
      </c>
      <c r="K20" s="98">
        <v>47</v>
      </c>
      <c r="L20" s="99">
        <v>90</v>
      </c>
      <c r="M20" s="160">
        <v>2</v>
      </c>
    </row>
    <row r="21" spans="1:13" x14ac:dyDescent="0.2">
      <c r="A21" s="126" t="s">
        <v>14</v>
      </c>
      <c r="B21" s="125"/>
      <c r="C21" s="127">
        <v>1075</v>
      </c>
      <c r="D21" s="128">
        <v>157</v>
      </c>
      <c r="E21" s="128">
        <v>51</v>
      </c>
      <c r="F21" s="128">
        <v>7</v>
      </c>
      <c r="G21" s="129">
        <v>0</v>
      </c>
      <c r="I21" s="476">
        <v>1600</v>
      </c>
      <c r="J21" s="127">
        <v>1155</v>
      </c>
      <c r="K21" s="128">
        <v>433</v>
      </c>
      <c r="L21" s="129">
        <v>16</v>
      </c>
      <c r="M21" s="161">
        <v>4</v>
      </c>
    </row>
    <row r="22" spans="1:13" x14ac:dyDescent="0.2">
      <c r="A22" s="92" t="s">
        <v>64</v>
      </c>
      <c r="B22" s="125"/>
      <c r="C22" s="130">
        <f t="shared" ref="C22:G22" si="0">SUM(C6:C21)</f>
        <v>52667</v>
      </c>
      <c r="D22" s="103">
        <f t="shared" si="0"/>
        <v>4359</v>
      </c>
      <c r="E22" s="94">
        <f t="shared" si="0"/>
        <v>2751</v>
      </c>
      <c r="F22" s="94">
        <f t="shared" si="0"/>
        <v>1149</v>
      </c>
      <c r="G22" s="95">
        <f t="shared" si="0"/>
        <v>1372</v>
      </c>
      <c r="I22" s="477">
        <f>SUM(I6:I21)</f>
        <v>64283</v>
      </c>
      <c r="J22" s="93">
        <f>SUM(J6:J21)</f>
        <v>43327</v>
      </c>
      <c r="K22" s="94">
        <f>SUM(K6:K21)</f>
        <v>18100</v>
      </c>
      <c r="L22" s="95">
        <f>SUM(L6:L21)</f>
        <v>3066</v>
      </c>
      <c r="M22" s="162">
        <f>SUM(M6:M21)</f>
        <v>209</v>
      </c>
    </row>
    <row r="23" spans="1:13" x14ac:dyDescent="0.2">
      <c r="A23" s="126" t="s">
        <v>73</v>
      </c>
      <c r="B23" s="125"/>
      <c r="C23" s="470"/>
      <c r="D23" s="471"/>
      <c r="E23" s="131">
        <v>12</v>
      </c>
      <c r="F23" s="112">
        <v>7</v>
      </c>
      <c r="G23" s="113">
        <v>135</v>
      </c>
      <c r="I23" s="478">
        <v>3842</v>
      </c>
      <c r="J23" s="132">
        <v>1772</v>
      </c>
      <c r="K23" s="112">
        <v>1338</v>
      </c>
      <c r="L23" s="113">
        <v>739</v>
      </c>
      <c r="M23" s="163">
        <v>7</v>
      </c>
    </row>
    <row r="24" spans="1:13" x14ac:dyDescent="0.2">
      <c r="A24" s="102" t="s">
        <v>50</v>
      </c>
      <c r="B24" s="125"/>
      <c r="C24" s="133">
        <f>+C22+C23</f>
        <v>52667</v>
      </c>
      <c r="D24" s="134">
        <f>+D22+D23</f>
        <v>4359</v>
      </c>
      <c r="E24" s="134">
        <f t="shared" ref="E24:G24" si="1">+E22+E23</f>
        <v>2763</v>
      </c>
      <c r="F24" s="134">
        <f t="shared" si="1"/>
        <v>1156</v>
      </c>
      <c r="G24" s="100">
        <f t="shared" si="1"/>
        <v>1507</v>
      </c>
      <c r="I24" s="479">
        <f>+I22+I23</f>
        <v>68125</v>
      </c>
      <c r="J24" s="133">
        <f>+J22+J23</f>
        <v>45099</v>
      </c>
      <c r="K24" s="134">
        <f>+K22+K23</f>
        <v>19438</v>
      </c>
      <c r="L24" s="135">
        <f>+L22+L23</f>
        <v>3805</v>
      </c>
      <c r="M24" s="164">
        <f>+M22+M23</f>
        <v>216</v>
      </c>
    </row>
    <row r="25" spans="1:13" x14ac:dyDescent="0.2">
      <c r="M25" s="115"/>
    </row>
    <row r="26" spans="1:13" x14ac:dyDescent="0.2">
      <c r="A26" s="106" t="s">
        <v>77</v>
      </c>
      <c r="M26" s="115"/>
    </row>
    <row r="27" spans="1:13" s="115" customFormat="1" x14ac:dyDescent="0.2">
      <c r="A27" s="136" t="s">
        <v>37</v>
      </c>
      <c r="C27" s="137">
        <v>8.9711618716677738E-2</v>
      </c>
      <c r="D27" s="138">
        <v>7.4250089427155197E-3</v>
      </c>
      <c r="E27" s="138">
        <v>4.6859829321886657E-3</v>
      </c>
      <c r="F27" s="138">
        <v>1.957177167969748E-3</v>
      </c>
      <c r="G27" s="197">
        <v>2.337029655748037E-3</v>
      </c>
      <c r="H27" s="158"/>
      <c r="I27" s="141">
        <v>0.10949801556884188</v>
      </c>
      <c r="J27" s="142">
        <v>7.380210196399066E-2</v>
      </c>
      <c r="K27" s="139">
        <v>3.0831076362273665E-2</v>
      </c>
      <c r="L27" s="140">
        <v>5.2225458633553068E-3</v>
      </c>
      <c r="M27" s="202">
        <v>3.5600524639310476E-4</v>
      </c>
    </row>
    <row r="28" spans="1:13" s="115" customFormat="1" x14ac:dyDescent="0.2">
      <c r="A28" s="143" t="s">
        <v>73</v>
      </c>
      <c r="C28" s="472"/>
      <c r="D28" s="473"/>
      <c r="E28" s="144">
        <v>5.0379948780385404E-4</v>
      </c>
      <c r="F28" s="144">
        <v>2.9388303455224821E-4</v>
      </c>
      <c r="G28" s="144">
        <v>5.6677442377933585E-3</v>
      </c>
      <c r="H28" s="158"/>
      <c r="I28" s="195">
        <v>0.16129980267853394</v>
      </c>
      <c r="J28" s="193">
        <v>7.4394391032369112E-2</v>
      </c>
      <c r="K28" s="194">
        <v>5.617364289012973E-2</v>
      </c>
      <c r="L28" s="196">
        <v>3.1025651790587347E-2</v>
      </c>
      <c r="M28" s="203">
        <v>2.9388303455224821E-4</v>
      </c>
    </row>
    <row r="29" spans="1:13" s="115" customFormat="1" x14ac:dyDescent="0.2">
      <c r="A29" s="145" t="s">
        <v>15</v>
      </c>
      <c r="C29" s="470"/>
      <c r="D29" s="471"/>
      <c r="E29" s="146">
        <v>4.5229166018703887E-3</v>
      </c>
      <c r="F29" s="146">
        <v>1.8923241374455915E-3</v>
      </c>
      <c r="G29" s="146">
        <v>2.4668966047841751E-3</v>
      </c>
      <c r="H29" s="158"/>
      <c r="I29" s="198">
        <v>0.11151780438017381</v>
      </c>
      <c r="J29" s="199">
        <v>7.3825195739324168E-2</v>
      </c>
      <c r="K29" s="200">
        <v>3.1819201196944126E-2</v>
      </c>
      <c r="L29" s="201">
        <v>6.2286274593256708E-3</v>
      </c>
      <c r="M29" s="204">
        <v>3.5358305682374377E-4</v>
      </c>
    </row>
    <row r="31" spans="1:13" x14ac:dyDescent="0.2">
      <c r="C31" s="150">
        <v>87000</v>
      </c>
      <c r="I31" s="106" t="s">
        <v>70</v>
      </c>
    </row>
    <row r="32" spans="1:13" x14ac:dyDescent="0.2">
      <c r="C32" s="150"/>
      <c r="I32" s="106"/>
    </row>
    <row r="33" spans="1:11" x14ac:dyDescent="0.2">
      <c r="C33" s="150"/>
      <c r="I33" s="106"/>
    </row>
    <row r="36" spans="1:11" x14ac:dyDescent="0.2">
      <c r="A36" s="106"/>
      <c r="B36" s="115"/>
      <c r="C36" s="575" t="s">
        <v>71</v>
      </c>
      <c r="D36" s="576"/>
      <c r="E36" s="576"/>
      <c r="F36" s="576"/>
      <c r="G36" s="576"/>
      <c r="H36" s="89"/>
      <c r="I36" s="575" t="s">
        <v>72</v>
      </c>
      <c r="J36" s="576"/>
    </row>
    <row r="38" spans="1:11" ht="40.5" customHeight="1" x14ac:dyDescent="0.2">
      <c r="A38" s="117" t="s">
        <v>78</v>
      </c>
      <c r="B38" s="118"/>
      <c r="C38" s="151" t="s">
        <v>74</v>
      </c>
      <c r="D38" s="120" t="s">
        <v>75</v>
      </c>
      <c r="E38" s="120" t="s">
        <v>33</v>
      </c>
      <c r="F38" s="120" t="s">
        <v>34</v>
      </c>
      <c r="G38" s="121" t="s">
        <v>76</v>
      </c>
      <c r="H38" s="122"/>
      <c r="I38" s="119" t="s">
        <v>45</v>
      </c>
      <c r="J38" s="121" t="s">
        <v>46</v>
      </c>
      <c r="K38" s="205"/>
    </row>
    <row r="39" spans="1:11" x14ac:dyDescent="0.2">
      <c r="A39" s="124" t="s">
        <v>0</v>
      </c>
      <c r="B39" s="125"/>
      <c r="C39" s="152">
        <v>194</v>
      </c>
      <c r="D39" s="98">
        <v>32</v>
      </c>
      <c r="E39" s="98">
        <v>198</v>
      </c>
      <c r="F39" s="98">
        <v>2</v>
      </c>
      <c r="G39" s="99">
        <v>23</v>
      </c>
      <c r="I39" s="97">
        <v>13</v>
      </c>
      <c r="J39" s="99">
        <v>1240</v>
      </c>
      <c r="K39" s="104"/>
    </row>
    <row r="40" spans="1:11" x14ac:dyDescent="0.2">
      <c r="A40" s="96" t="s">
        <v>79</v>
      </c>
      <c r="B40" s="125"/>
      <c r="C40" s="152">
        <v>432</v>
      </c>
      <c r="D40" s="98">
        <v>894</v>
      </c>
      <c r="E40" s="98">
        <v>1173</v>
      </c>
      <c r="F40" s="98">
        <v>373</v>
      </c>
      <c r="G40" s="99">
        <v>837</v>
      </c>
      <c r="I40" s="97">
        <v>34</v>
      </c>
      <c r="J40" s="99">
        <v>6441</v>
      </c>
      <c r="K40" s="104"/>
    </row>
    <row r="41" spans="1:11" x14ac:dyDescent="0.2">
      <c r="A41" s="96" t="s">
        <v>1</v>
      </c>
      <c r="B41" s="125"/>
      <c r="C41" s="152">
        <v>149</v>
      </c>
      <c r="D41" s="98">
        <v>44</v>
      </c>
      <c r="E41" s="98">
        <v>66</v>
      </c>
      <c r="F41" s="98">
        <v>19</v>
      </c>
      <c r="G41" s="99">
        <v>46</v>
      </c>
      <c r="I41" s="97">
        <v>23</v>
      </c>
      <c r="J41" s="99">
        <v>607</v>
      </c>
      <c r="K41" s="104"/>
    </row>
    <row r="42" spans="1:11" x14ac:dyDescent="0.2">
      <c r="A42" s="96" t="s">
        <v>2</v>
      </c>
      <c r="B42" s="125"/>
      <c r="C42" s="152">
        <v>1154</v>
      </c>
      <c r="D42" s="98">
        <v>794</v>
      </c>
      <c r="E42" s="98">
        <v>1461</v>
      </c>
      <c r="F42" s="98">
        <v>1478</v>
      </c>
      <c r="G42" s="99">
        <v>765</v>
      </c>
      <c r="I42" s="97">
        <v>305</v>
      </c>
      <c r="J42" s="99">
        <v>11797</v>
      </c>
      <c r="K42" s="104"/>
    </row>
    <row r="43" spans="1:11" x14ac:dyDescent="0.2">
      <c r="A43" s="96" t="s">
        <v>3</v>
      </c>
      <c r="B43" s="125"/>
      <c r="C43" s="152">
        <v>6581</v>
      </c>
      <c r="D43" s="98">
        <v>6126</v>
      </c>
      <c r="E43" s="98">
        <v>6632</v>
      </c>
      <c r="F43" s="98">
        <v>3361</v>
      </c>
      <c r="G43" s="99">
        <v>4512</v>
      </c>
      <c r="I43" s="97">
        <v>1027</v>
      </c>
      <c r="J43" s="99">
        <v>41350</v>
      </c>
      <c r="K43" s="104"/>
    </row>
    <row r="44" spans="1:11" x14ac:dyDescent="0.2">
      <c r="A44" s="96" t="s">
        <v>4</v>
      </c>
      <c r="B44" s="125"/>
      <c r="C44" s="152">
        <v>458</v>
      </c>
      <c r="D44" s="98">
        <v>99</v>
      </c>
      <c r="E44" s="98">
        <v>346</v>
      </c>
      <c r="F44" s="98">
        <v>311</v>
      </c>
      <c r="G44" s="99">
        <v>487</v>
      </c>
      <c r="I44" s="97">
        <v>57</v>
      </c>
      <c r="J44" s="99">
        <v>3922</v>
      </c>
      <c r="K44" s="104"/>
    </row>
    <row r="45" spans="1:11" x14ac:dyDescent="0.2">
      <c r="A45" s="96" t="s">
        <v>5</v>
      </c>
      <c r="B45" s="125"/>
      <c r="C45" s="152">
        <v>1458</v>
      </c>
      <c r="D45" s="98">
        <v>1315</v>
      </c>
      <c r="E45" s="98">
        <v>1347</v>
      </c>
      <c r="F45" s="98">
        <v>881</v>
      </c>
      <c r="G45" s="99">
        <v>1011</v>
      </c>
      <c r="I45" s="97">
        <v>192</v>
      </c>
      <c r="J45" s="99">
        <v>9811</v>
      </c>
      <c r="K45" s="104"/>
    </row>
    <row r="46" spans="1:11" x14ac:dyDescent="0.2">
      <c r="A46" s="96" t="s">
        <v>6</v>
      </c>
      <c r="B46" s="125"/>
      <c r="C46" s="152">
        <v>1823</v>
      </c>
      <c r="D46" s="98">
        <v>672</v>
      </c>
      <c r="E46" s="98">
        <v>456</v>
      </c>
      <c r="F46" s="98">
        <v>97</v>
      </c>
      <c r="G46" s="99">
        <v>185</v>
      </c>
      <c r="I46" s="97">
        <v>13</v>
      </c>
      <c r="J46" s="99">
        <v>5261</v>
      </c>
      <c r="K46" s="104"/>
    </row>
    <row r="47" spans="1:11" x14ac:dyDescent="0.2">
      <c r="A47" s="96" t="s">
        <v>7</v>
      </c>
      <c r="B47" s="125"/>
      <c r="C47" s="152">
        <v>827</v>
      </c>
      <c r="D47" s="98">
        <v>489</v>
      </c>
      <c r="E47" s="98">
        <v>283</v>
      </c>
      <c r="F47" s="98">
        <v>118</v>
      </c>
      <c r="G47" s="99">
        <v>148</v>
      </c>
      <c r="I47" s="97">
        <v>80</v>
      </c>
      <c r="J47" s="99">
        <v>4368</v>
      </c>
      <c r="K47" s="104"/>
    </row>
    <row r="48" spans="1:11" x14ac:dyDescent="0.2">
      <c r="A48" s="96" t="s">
        <v>8</v>
      </c>
      <c r="B48" s="125"/>
      <c r="C48" s="152">
        <v>633</v>
      </c>
      <c r="D48" s="98">
        <v>124</v>
      </c>
      <c r="E48" s="98">
        <v>1032</v>
      </c>
      <c r="F48" s="98">
        <v>670</v>
      </c>
      <c r="G48" s="99">
        <v>505</v>
      </c>
      <c r="I48" s="97">
        <v>318</v>
      </c>
      <c r="J48" s="99">
        <v>5812</v>
      </c>
      <c r="K48" s="104"/>
    </row>
    <row r="49" spans="1:11" x14ac:dyDescent="0.2">
      <c r="A49" s="96" t="s">
        <v>9</v>
      </c>
      <c r="B49" s="125"/>
      <c r="C49" s="152">
        <v>2462</v>
      </c>
      <c r="D49" s="98">
        <v>3909</v>
      </c>
      <c r="E49" s="98">
        <v>600</v>
      </c>
      <c r="F49" s="98">
        <v>428</v>
      </c>
      <c r="G49" s="99">
        <v>256</v>
      </c>
      <c r="I49" s="97">
        <v>115</v>
      </c>
      <c r="J49" s="99">
        <v>13165</v>
      </c>
      <c r="K49" s="104"/>
    </row>
    <row r="50" spans="1:11" x14ac:dyDescent="0.2">
      <c r="A50" s="96" t="s">
        <v>10</v>
      </c>
      <c r="B50" s="125"/>
      <c r="C50" s="152">
        <v>4266</v>
      </c>
      <c r="D50" s="98">
        <v>3960</v>
      </c>
      <c r="E50" s="98">
        <v>2485</v>
      </c>
      <c r="F50" s="98">
        <v>1256</v>
      </c>
      <c r="G50" s="99">
        <v>1752</v>
      </c>
      <c r="I50" s="97">
        <v>242</v>
      </c>
      <c r="J50" s="99">
        <v>21387</v>
      </c>
      <c r="K50" s="104"/>
    </row>
    <row r="51" spans="1:11" x14ac:dyDescent="0.2">
      <c r="A51" s="96" t="s">
        <v>11</v>
      </c>
      <c r="B51" s="125"/>
      <c r="C51" s="152">
        <v>717</v>
      </c>
      <c r="D51" s="98">
        <v>266</v>
      </c>
      <c r="E51" s="98">
        <v>581</v>
      </c>
      <c r="F51" s="98">
        <v>205</v>
      </c>
      <c r="G51" s="99">
        <v>77</v>
      </c>
      <c r="I51" s="97">
        <v>23</v>
      </c>
      <c r="J51" s="99">
        <v>2068</v>
      </c>
      <c r="K51" s="104"/>
    </row>
    <row r="52" spans="1:11" x14ac:dyDescent="0.2">
      <c r="A52" s="96" t="s">
        <v>12</v>
      </c>
      <c r="B52" s="125"/>
      <c r="C52" s="152">
        <v>338</v>
      </c>
      <c r="D52" s="98">
        <v>364</v>
      </c>
      <c r="E52" s="98">
        <v>16</v>
      </c>
      <c r="F52" s="98">
        <v>178</v>
      </c>
      <c r="G52" s="99">
        <v>134</v>
      </c>
      <c r="I52" s="97">
        <v>29</v>
      </c>
      <c r="J52" s="99">
        <v>1526</v>
      </c>
      <c r="K52" s="104"/>
    </row>
    <row r="53" spans="1:11" x14ac:dyDescent="0.2">
      <c r="A53" s="96" t="s">
        <v>13</v>
      </c>
      <c r="B53" s="125"/>
      <c r="C53" s="152">
        <v>626</v>
      </c>
      <c r="D53" s="98">
        <v>170</v>
      </c>
      <c r="E53" s="98">
        <v>254</v>
      </c>
      <c r="F53" s="98">
        <v>29</v>
      </c>
      <c r="G53" s="99">
        <v>74</v>
      </c>
      <c r="I53" s="97">
        <v>14</v>
      </c>
      <c r="J53" s="99">
        <v>2161</v>
      </c>
      <c r="K53" s="104"/>
    </row>
    <row r="54" spans="1:11" x14ac:dyDescent="0.2">
      <c r="A54" s="126" t="s">
        <v>14</v>
      </c>
      <c r="B54" s="125"/>
      <c r="C54" s="153">
        <v>312</v>
      </c>
      <c r="D54" s="128">
        <v>660</v>
      </c>
      <c r="E54" s="128">
        <v>279</v>
      </c>
      <c r="F54" s="128">
        <v>58</v>
      </c>
      <c r="G54" s="129">
        <v>224</v>
      </c>
      <c r="I54" s="127">
        <v>26</v>
      </c>
      <c r="J54" s="129">
        <v>1788</v>
      </c>
      <c r="K54" s="104"/>
    </row>
    <row r="55" spans="1:11" x14ac:dyDescent="0.2">
      <c r="A55" s="92" t="s">
        <v>64</v>
      </c>
      <c r="B55" s="125"/>
      <c r="C55" s="105">
        <f t="shared" ref="C55:G55" si="2">SUM(C39:C54)</f>
        <v>22430</v>
      </c>
      <c r="D55" s="101">
        <f t="shared" si="2"/>
        <v>19918</v>
      </c>
      <c r="E55" s="101">
        <f t="shared" si="2"/>
        <v>17209</v>
      </c>
      <c r="F55" s="101">
        <f t="shared" si="2"/>
        <v>9464</v>
      </c>
      <c r="G55" s="100">
        <f t="shared" si="2"/>
        <v>11036</v>
      </c>
      <c r="I55" s="93">
        <f>SUM(I39:I54)</f>
        <v>2511</v>
      </c>
      <c r="J55" s="95">
        <f>SUM(J39:J54)</f>
        <v>132704</v>
      </c>
      <c r="K55" s="104"/>
    </row>
    <row r="56" spans="1:11" x14ac:dyDescent="0.2">
      <c r="A56" s="126" t="s">
        <v>82</v>
      </c>
      <c r="B56" s="154"/>
      <c r="C56" s="104"/>
      <c r="D56" s="104"/>
      <c r="E56" s="104"/>
      <c r="F56" s="104"/>
      <c r="G56" s="104"/>
      <c r="I56" s="132">
        <v>95</v>
      </c>
      <c r="J56" s="113">
        <v>1041</v>
      </c>
      <c r="K56" s="104"/>
    </row>
    <row r="57" spans="1:11" x14ac:dyDescent="0.2">
      <c r="A57" s="102" t="s">
        <v>50</v>
      </c>
      <c r="B57" s="154"/>
      <c r="C57" s="104"/>
      <c r="D57" s="104"/>
      <c r="E57" s="104"/>
      <c r="F57" s="104"/>
      <c r="G57" s="104"/>
      <c r="I57" s="133">
        <f t="shared" ref="I57:J57" si="3">SUM(I55:I56)</f>
        <v>2606</v>
      </c>
      <c r="J57" s="135">
        <f t="shared" si="3"/>
        <v>133745</v>
      </c>
      <c r="K57" s="104"/>
    </row>
    <row r="59" spans="1:11" x14ac:dyDescent="0.2">
      <c r="A59" s="106" t="s">
        <v>77</v>
      </c>
    </row>
    <row r="60" spans="1:11" s="115" customFormat="1" x14ac:dyDescent="0.2">
      <c r="A60" s="136" t="s">
        <v>37</v>
      </c>
      <c r="B60" s="155"/>
      <c r="C60" s="149">
        <v>3.8206687447834162E-2</v>
      </c>
      <c r="D60" s="147">
        <v>3.3927810993578278E-2</v>
      </c>
      <c r="E60" s="147">
        <v>2.9313369785545166E-2</v>
      </c>
      <c r="F60" s="147">
        <v>1.6120735176384418E-2</v>
      </c>
      <c r="G60" s="148">
        <v>1.8798439709063655E-2</v>
      </c>
      <c r="H60" s="156"/>
      <c r="I60" s="142">
        <v>4.2771730798712247E-3</v>
      </c>
      <c r="J60" s="140">
        <v>0.22604459434139029</v>
      </c>
      <c r="K60" s="157"/>
    </row>
    <row r="61" spans="1:11" s="115" customFormat="1" x14ac:dyDescent="0.2">
      <c r="A61" s="143" t="s">
        <v>73</v>
      </c>
      <c r="B61" s="156"/>
      <c r="C61" s="157"/>
      <c r="D61" s="157"/>
      <c r="E61" s="157"/>
      <c r="F61" s="157"/>
      <c r="G61" s="157"/>
      <c r="H61" s="106"/>
      <c r="I61" s="193">
        <v>3.988412611780511E-3</v>
      </c>
      <c r="J61" s="196">
        <v>4.3704605566984342E-2</v>
      </c>
      <c r="K61" s="157"/>
    </row>
    <row r="62" spans="1:11" s="115" customFormat="1" x14ac:dyDescent="0.2">
      <c r="A62" s="145" t="s">
        <v>15</v>
      </c>
      <c r="B62" s="155"/>
      <c r="C62" s="157"/>
      <c r="D62" s="157"/>
      <c r="E62" s="157"/>
      <c r="F62" s="157"/>
      <c r="G62" s="157"/>
      <c r="H62" s="106"/>
      <c r="I62" s="199">
        <v>4.2659141022346123E-3</v>
      </c>
      <c r="J62" s="201">
        <v>0.21893502747635005</v>
      </c>
      <c r="K62" s="157"/>
    </row>
    <row r="64" spans="1:11" x14ac:dyDescent="0.2">
      <c r="A64" s="106"/>
    </row>
  </sheetData>
  <mergeCells count="4">
    <mergeCell ref="C3:G3"/>
    <mergeCell ref="I3:M3"/>
    <mergeCell ref="C36:G36"/>
    <mergeCell ref="I36:J36"/>
  </mergeCells>
  <pageMargins left="0.39370078740157483" right="0.39370078740157483" top="0.59055118110236227" bottom="0.59055118110236227" header="0.51181102362204722" footer="0.51181102362204722"/>
  <pageSetup paperSize="9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0100-4207-4451-B3CB-F2BD29611178}">
  <sheetPr>
    <tabColor rgb="FF92D050"/>
    <pageSetUpPr fitToPage="1"/>
  </sheetPr>
  <dimension ref="A1:L214"/>
  <sheetViews>
    <sheetView zoomScaleNormal="100" workbookViewId="0"/>
  </sheetViews>
  <sheetFormatPr defaultColWidth="9.140625" defaultRowHeight="12.75" x14ac:dyDescent="0.2"/>
  <cols>
    <col min="1" max="1" width="17.5703125" style="88" customWidth="1"/>
    <col min="2" max="2" width="10.5703125" style="109" customWidth="1"/>
    <col min="3" max="7" width="10.5703125" style="87" customWidth="1"/>
    <col min="8" max="8" width="10.5703125" style="88" customWidth="1"/>
    <col min="9" max="9" width="10.5703125" style="109" customWidth="1"/>
    <col min="10" max="10" width="11.140625" style="109" customWidth="1"/>
    <col min="11" max="16384" width="9.140625" style="109"/>
  </cols>
  <sheetData>
    <row r="1" spans="1:10" ht="18.75" x14ac:dyDescent="0.3">
      <c r="A1" s="86" t="s">
        <v>156</v>
      </c>
      <c r="B1" s="116"/>
    </row>
    <row r="3" spans="1:10" ht="15" x14ac:dyDescent="0.25">
      <c r="A3" s="335" t="s">
        <v>173</v>
      </c>
      <c r="B3" s="243"/>
      <c r="C3" s="243"/>
      <c r="D3" s="243"/>
      <c r="E3" s="243"/>
      <c r="F3" s="243"/>
      <c r="G3" s="243"/>
      <c r="H3" s="243"/>
      <c r="I3" s="243"/>
      <c r="J3" s="243"/>
    </row>
    <row r="4" spans="1:10" ht="15" x14ac:dyDescent="0.25">
      <c r="A4" s="335"/>
      <c r="B4" s="243"/>
      <c r="C4" s="243"/>
      <c r="D4" s="243"/>
      <c r="E4" s="243"/>
      <c r="F4" s="243"/>
      <c r="G4" s="243"/>
      <c r="H4" s="243"/>
      <c r="I4" s="243"/>
      <c r="J4" s="243"/>
    </row>
    <row r="5" spans="1:10" ht="27.95" hidden="1" customHeight="1" x14ac:dyDescent="0.2">
      <c r="A5" s="309" t="s">
        <v>109</v>
      </c>
      <c r="B5" s="310" t="s">
        <v>110</v>
      </c>
      <c r="C5" s="311" t="s">
        <v>111</v>
      </c>
      <c r="D5" s="311" t="s">
        <v>112</v>
      </c>
      <c r="E5" s="311" t="s">
        <v>113</v>
      </c>
      <c r="F5" s="312" t="s">
        <v>114</v>
      </c>
      <c r="G5" s="313" t="s">
        <v>115</v>
      </c>
      <c r="H5" s="314" t="s">
        <v>116</v>
      </c>
      <c r="I5" s="315" t="s">
        <v>35</v>
      </c>
      <c r="J5" s="250"/>
    </row>
    <row r="6" spans="1:10" hidden="1" x14ac:dyDescent="0.2">
      <c r="A6" s="272" t="s">
        <v>122</v>
      </c>
      <c r="B6" s="273">
        <v>1272</v>
      </c>
      <c r="C6" s="274">
        <v>1386</v>
      </c>
      <c r="D6" s="274">
        <v>1376</v>
      </c>
      <c r="E6" s="274">
        <v>1445</v>
      </c>
      <c r="F6" s="275">
        <v>1183</v>
      </c>
      <c r="G6" s="276">
        <v>402</v>
      </c>
      <c r="H6" s="274">
        <v>100</v>
      </c>
      <c r="I6" s="277">
        <f t="shared" ref="I6:I21" si="0">SUM(B6:H6)</f>
        <v>7164</v>
      </c>
      <c r="J6" s="250"/>
    </row>
    <row r="7" spans="1:10" hidden="1" x14ac:dyDescent="0.2">
      <c r="A7" s="278" t="s">
        <v>124</v>
      </c>
      <c r="B7" s="279">
        <v>3487</v>
      </c>
      <c r="C7" s="257">
        <v>4404</v>
      </c>
      <c r="D7" s="257">
        <v>3642</v>
      </c>
      <c r="E7" s="257">
        <v>4137</v>
      </c>
      <c r="F7" s="258">
        <v>3694</v>
      </c>
      <c r="G7" s="259">
        <v>1191</v>
      </c>
      <c r="H7" s="257">
        <v>660</v>
      </c>
      <c r="I7" s="260">
        <f t="shared" si="0"/>
        <v>21215</v>
      </c>
      <c r="J7" s="250"/>
    </row>
    <row r="8" spans="1:10" hidden="1" x14ac:dyDescent="0.2">
      <c r="A8" s="278" t="s">
        <v>126</v>
      </c>
      <c r="B8" s="279">
        <v>6166</v>
      </c>
      <c r="C8" s="257">
        <v>7640</v>
      </c>
      <c r="D8" s="257">
        <v>7646</v>
      </c>
      <c r="E8" s="257">
        <v>7090</v>
      </c>
      <c r="F8" s="258">
        <v>6199</v>
      </c>
      <c r="G8" s="259">
        <v>5200</v>
      </c>
      <c r="H8" s="257">
        <v>2998</v>
      </c>
      <c r="I8" s="260">
        <f t="shared" si="0"/>
        <v>42939</v>
      </c>
      <c r="J8" s="250"/>
    </row>
    <row r="9" spans="1:10" hidden="1" x14ac:dyDescent="0.2">
      <c r="A9" s="278" t="s">
        <v>127</v>
      </c>
      <c r="B9" s="279">
        <v>5834</v>
      </c>
      <c r="C9" s="257">
        <v>7630</v>
      </c>
      <c r="D9" s="257">
        <v>7677</v>
      </c>
      <c r="E9" s="257">
        <v>7728</v>
      </c>
      <c r="F9" s="258">
        <v>7130</v>
      </c>
      <c r="G9" s="259">
        <v>5360</v>
      </c>
      <c r="H9" s="257">
        <v>4314</v>
      </c>
      <c r="I9" s="260">
        <f t="shared" si="0"/>
        <v>45673</v>
      </c>
      <c r="J9" s="250"/>
    </row>
    <row r="10" spans="1:10" hidden="1" x14ac:dyDescent="0.2">
      <c r="A10" s="278" t="s">
        <v>128</v>
      </c>
      <c r="B10" s="279">
        <v>5739</v>
      </c>
      <c r="C10" s="257">
        <v>7075</v>
      </c>
      <c r="D10" s="257">
        <v>7262</v>
      </c>
      <c r="E10" s="257">
        <v>7251</v>
      </c>
      <c r="F10" s="258">
        <v>6996</v>
      </c>
      <c r="G10" s="259">
        <v>6325</v>
      </c>
      <c r="H10" s="257">
        <v>4539</v>
      </c>
      <c r="I10" s="260">
        <f t="shared" si="0"/>
        <v>45187</v>
      </c>
      <c r="J10" s="250"/>
    </row>
    <row r="11" spans="1:10" hidden="1" x14ac:dyDescent="0.2">
      <c r="A11" s="278" t="s">
        <v>129</v>
      </c>
      <c r="B11" s="279">
        <v>8699</v>
      </c>
      <c r="C11" s="257">
        <v>10724</v>
      </c>
      <c r="D11" s="257">
        <v>9812</v>
      </c>
      <c r="E11" s="257">
        <v>9900</v>
      </c>
      <c r="F11" s="258">
        <v>8979</v>
      </c>
      <c r="G11" s="259">
        <v>7155</v>
      </c>
      <c r="H11" s="257">
        <v>5319</v>
      </c>
      <c r="I11" s="260">
        <f t="shared" si="0"/>
        <v>60588</v>
      </c>
      <c r="J11" s="250"/>
    </row>
    <row r="12" spans="1:10" hidden="1" x14ac:dyDescent="0.2">
      <c r="A12" s="278" t="s">
        <v>130</v>
      </c>
      <c r="B12" s="279">
        <v>8956</v>
      </c>
      <c r="C12" s="257">
        <v>11622</v>
      </c>
      <c r="D12" s="257">
        <v>11943</v>
      </c>
      <c r="E12" s="257">
        <v>11380</v>
      </c>
      <c r="F12" s="258">
        <v>10344</v>
      </c>
      <c r="G12" s="259">
        <v>10566</v>
      </c>
      <c r="H12" s="257">
        <v>10684</v>
      </c>
      <c r="I12" s="260">
        <f t="shared" si="0"/>
        <v>75495</v>
      </c>
      <c r="J12" s="250"/>
    </row>
    <row r="13" spans="1:10" hidden="1" x14ac:dyDescent="0.2">
      <c r="A13" s="278" t="s">
        <v>131</v>
      </c>
      <c r="B13" s="279">
        <v>8563</v>
      </c>
      <c r="C13" s="257">
        <v>9965</v>
      </c>
      <c r="D13" s="257">
        <v>10241</v>
      </c>
      <c r="E13" s="257">
        <v>9276</v>
      </c>
      <c r="F13" s="258">
        <v>8791</v>
      </c>
      <c r="G13" s="259">
        <v>7989</v>
      </c>
      <c r="H13" s="257">
        <v>7537</v>
      </c>
      <c r="I13" s="260">
        <f t="shared" si="0"/>
        <v>62362</v>
      </c>
      <c r="J13" s="250"/>
    </row>
    <row r="14" spans="1:10" hidden="1" x14ac:dyDescent="0.2">
      <c r="A14" s="278" t="s">
        <v>132</v>
      </c>
      <c r="B14" s="279">
        <v>7913</v>
      </c>
      <c r="C14" s="257">
        <v>9730</v>
      </c>
      <c r="D14" s="257">
        <v>9390</v>
      </c>
      <c r="E14" s="257">
        <v>9285</v>
      </c>
      <c r="F14" s="258">
        <v>8162</v>
      </c>
      <c r="G14" s="259">
        <v>5855</v>
      </c>
      <c r="H14" s="257">
        <v>4653</v>
      </c>
      <c r="I14" s="260">
        <f t="shared" si="0"/>
        <v>54988</v>
      </c>
      <c r="J14" s="250"/>
    </row>
    <row r="15" spans="1:10" hidden="1" x14ac:dyDescent="0.2">
      <c r="A15" s="278" t="s">
        <v>133</v>
      </c>
      <c r="B15" s="279">
        <v>7031</v>
      </c>
      <c r="C15" s="257">
        <v>9252</v>
      </c>
      <c r="D15" s="257">
        <v>9901</v>
      </c>
      <c r="E15" s="257">
        <v>8672</v>
      </c>
      <c r="F15" s="258">
        <v>8107</v>
      </c>
      <c r="G15" s="259">
        <v>8564</v>
      </c>
      <c r="H15" s="257">
        <v>7981</v>
      </c>
      <c r="I15" s="260">
        <f t="shared" si="0"/>
        <v>59508</v>
      </c>
      <c r="J15" s="250"/>
    </row>
    <row r="16" spans="1:10" hidden="1" x14ac:dyDescent="0.2">
      <c r="A16" s="278" t="s">
        <v>134</v>
      </c>
      <c r="B16" s="279">
        <v>3682</v>
      </c>
      <c r="C16" s="257">
        <v>4395</v>
      </c>
      <c r="D16" s="257">
        <v>5225</v>
      </c>
      <c r="E16" s="257">
        <v>4304</v>
      </c>
      <c r="F16" s="258">
        <v>4405</v>
      </c>
      <c r="G16" s="259">
        <v>5172</v>
      </c>
      <c r="H16" s="257">
        <v>5749</v>
      </c>
      <c r="I16" s="260">
        <f t="shared" si="0"/>
        <v>32932</v>
      </c>
      <c r="J16" s="250"/>
    </row>
    <row r="17" spans="1:10" hidden="1" x14ac:dyDescent="0.2">
      <c r="A17" s="278" t="s">
        <v>135</v>
      </c>
      <c r="B17" s="279">
        <v>4635</v>
      </c>
      <c r="C17" s="257">
        <v>5228</v>
      </c>
      <c r="D17" s="257">
        <v>6554</v>
      </c>
      <c r="E17" s="257">
        <v>4628</v>
      </c>
      <c r="F17" s="258">
        <v>3977</v>
      </c>
      <c r="G17" s="259">
        <v>4145</v>
      </c>
      <c r="H17" s="257">
        <v>3556</v>
      </c>
      <c r="I17" s="260">
        <f t="shared" si="0"/>
        <v>32723</v>
      </c>
      <c r="J17" s="250"/>
    </row>
    <row r="18" spans="1:10" hidden="1" x14ac:dyDescent="0.2">
      <c r="A18" s="278" t="s">
        <v>136</v>
      </c>
      <c r="B18" s="279">
        <v>2849</v>
      </c>
      <c r="C18" s="257">
        <v>2959</v>
      </c>
      <c r="D18" s="257">
        <v>3637</v>
      </c>
      <c r="E18" s="257">
        <v>3503</v>
      </c>
      <c r="F18" s="258">
        <v>3783</v>
      </c>
      <c r="G18" s="259">
        <v>5102</v>
      </c>
      <c r="H18" s="257">
        <v>5433</v>
      </c>
      <c r="I18" s="260">
        <f t="shared" si="0"/>
        <v>27266</v>
      </c>
      <c r="J18" s="250"/>
    </row>
    <row r="19" spans="1:10" hidden="1" x14ac:dyDescent="0.2">
      <c r="A19" s="278" t="s">
        <v>137</v>
      </c>
      <c r="B19" s="279">
        <v>2904</v>
      </c>
      <c r="C19" s="257">
        <v>3188</v>
      </c>
      <c r="D19" s="257">
        <v>3450</v>
      </c>
      <c r="E19" s="257">
        <v>3529</v>
      </c>
      <c r="F19" s="258">
        <v>2458</v>
      </c>
      <c r="G19" s="259">
        <v>3350</v>
      </c>
      <c r="H19" s="257">
        <v>3877</v>
      </c>
      <c r="I19" s="260">
        <f t="shared" si="0"/>
        <v>22756</v>
      </c>
      <c r="J19" s="250"/>
    </row>
    <row r="20" spans="1:10" hidden="1" x14ac:dyDescent="0.2">
      <c r="A20" s="278" t="s">
        <v>138</v>
      </c>
      <c r="B20" s="279">
        <v>2340</v>
      </c>
      <c r="C20" s="257">
        <v>3496</v>
      </c>
      <c r="D20" s="257">
        <v>4057</v>
      </c>
      <c r="E20" s="257">
        <v>2891</v>
      </c>
      <c r="F20" s="258">
        <v>2738</v>
      </c>
      <c r="G20" s="259">
        <v>2577</v>
      </c>
      <c r="H20" s="257">
        <v>2331</v>
      </c>
      <c r="I20" s="260">
        <f t="shared" si="0"/>
        <v>20430</v>
      </c>
      <c r="J20" s="250"/>
    </row>
    <row r="21" spans="1:10" hidden="1" x14ac:dyDescent="0.2">
      <c r="A21" s="278" t="s">
        <v>139</v>
      </c>
      <c r="B21" s="279">
        <v>1298</v>
      </c>
      <c r="C21" s="257">
        <v>1177</v>
      </c>
      <c r="D21" s="257">
        <v>1349</v>
      </c>
      <c r="E21" s="257">
        <v>1391</v>
      </c>
      <c r="F21" s="258">
        <v>1841</v>
      </c>
      <c r="G21" s="259">
        <v>2696</v>
      </c>
      <c r="H21" s="257">
        <v>1228</v>
      </c>
      <c r="I21" s="260">
        <f t="shared" si="0"/>
        <v>10980</v>
      </c>
      <c r="J21" s="250"/>
    </row>
    <row r="22" spans="1:10" hidden="1" x14ac:dyDescent="0.2">
      <c r="A22" s="266" t="s">
        <v>140</v>
      </c>
      <c r="B22" s="267">
        <v>496</v>
      </c>
      <c r="C22" s="268">
        <v>588</v>
      </c>
      <c r="D22" s="268">
        <v>648</v>
      </c>
      <c r="E22" s="268">
        <v>808</v>
      </c>
      <c r="F22" s="269">
        <v>1074</v>
      </c>
      <c r="G22" s="270">
        <v>1603</v>
      </c>
      <c r="H22" s="268">
        <v>544</v>
      </c>
      <c r="I22" s="271">
        <f>SUM(B22:H22)</f>
        <v>5761</v>
      </c>
      <c r="J22" s="250"/>
    </row>
    <row r="23" spans="1:10" hidden="1" x14ac:dyDescent="0.2">
      <c r="A23" s="295" t="s">
        <v>117</v>
      </c>
      <c r="B23" s="296">
        <v>3</v>
      </c>
      <c r="C23" s="297">
        <v>1</v>
      </c>
      <c r="D23" s="297">
        <v>0</v>
      </c>
      <c r="E23" s="297">
        <v>1</v>
      </c>
      <c r="F23" s="298">
        <v>244</v>
      </c>
      <c r="G23" s="299">
        <v>458</v>
      </c>
      <c r="H23" s="297">
        <v>87</v>
      </c>
      <c r="I23" s="300">
        <f>SUM(B23:H23)</f>
        <v>794</v>
      </c>
      <c r="J23" s="250"/>
    </row>
    <row r="24" spans="1:10" hidden="1" x14ac:dyDescent="0.2">
      <c r="A24" s="563" t="s">
        <v>119</v>
      </c>
      <c r="B24" s="302">
        <v>6</v>
      </c>
      <c r="C24" s="303">
        <v>1</v>
      </c>
      <c r="D24" s="303">
        <v>0</v>
      </c>
      <c r="E24" s="303">
        <v>1</v>
      </c>
      <c r="F24" s="304">
        <v>298</v>
      </c>
      <c r="G24" s="305">
        <v>695</v>
      </c>
      <c r="H24" s="303">
        <v>159</v>
      </c>
      <c r="I24" s="306">
        <f>SUM(B24:H24)</f>
        <v>1160</v>
      </c>
      <c r="J24" s="250"/>
    </row>
    <row r="25" spans="1:10" hidden="1" x14ac:dyDescent="0.2">
      <c r="A25" s="307" t="s">
        <v>141</v>
      </c>
      <c r="B25" s="284">
        <f t="shared" ref="B25:I25" si="1">SUM(B6:B24)</f>
        <v>81873</v>
      </c>
      <c r="C25" s="285">
        <f t="shared" si="1"/>
        <v>100461</v>
      </c>
      <c r="D25" s="285">
        <f t="shared" si="1"/>
        <v>103810</v>
      </c>
      <c r="E25" s="285">
        <f t="shared" si="1"/>
        <v>97220</v>
      </c>
      <c r="F25" s="286">
        <f t="shared" si="1"/>
        <v>90403</v>
      </c>
      <c r="G25" s="288">
        <f t="shared" si="1"/>
        <v>84405</v>
      </c>
      <c r="H25" s="289">
        <f t="shared" si="1"/>
        <v>71749</v>
      </c>
      <c r="I25" s="308">
        <f t="shared" si="1"/>
        <v>629921</v>
      </c>
      <c r="J25" s="250"/>
    </row>
    <row r="26" spans="1:10" hidden="1" x14ac:dyDescent="0.2"/>
    <row r="27" spans="1:10" hidden="1" x14ac:dyDescent="0.2"/>
    <row r="28" spans="1:10" hidden="1" x14ac:dyDescent="0.2">
      <c r="A28" s="2"/>
      <c r="B28" s="244" t="s">
        <v>110</v>
      </c>
      <c r="C28" s="245" t="s">
        <v>111</v>
      </c>
      <c r="D28" s="245" t="s">
        <v>112</v>
      </c>
      <c r="E28" s="245" t="s">
        <v>113</v>
      </c>
      <c r="F28" s="246" t="s">
        <v>114</v>
      </c>
      <c r="G28" s="247" t="s">
        <v>115</v>
      </c>
      <c r="H28" s="248" t="s">
        <v>116</v>
      </c>
      <c r="I28" s="249" t="s">
        <v>35</v>
      </c>
    </row>
    <row r="29" spans="1:10" hidden="1" x14ac:dyDescent="0.2">
      <c r="A29" s="291" t="s">
        <v>118</v>
      </c>
      <c r="B29" s="252">
        <f t="shared" ref="B29:H29" si="2">+B6+B7</f>
        <v>4759</v>
      </c>
      <c r="C29" s="253">
        <f t="shared" si="2"/>
        <v>5790</v>
      </c>
      <c r="D29" s="253">
        <f t="shared" si="2"/>
        <v>5018</v>
      </c>
      <c r="E29" s="253">
        <f t="shared" si="2"/>
        <v>5582</v>
      </c>
      <c r="F29" s="251">
        <f t="shared" si="2"/>
        <v>4877</v>
      </c>
      <c r="G29" s="254">
        <f t="shared" si="2"/>
        <v>1593</v>
      </c>
      <c r="H29" s="255">
        <f t="shared" si="2"/>
        <v>760</v>
      </c>
      <c r="I29" s="256">
        <f>SUM(B29:H29)</f>
        <v>28379</v>
      </c>
    </row>
    <row r="30" spans="1:10" hidden="1" x14ac:dyDescent="0.2">
      <c r="A30" s="292" t="s">
        <v>120</v>
      </c>
      <c r="B30" s="261">
        <f t="shared" ref="B30:H30" si="3">+B8+B9+B10</f>
        <v>17739</v>
      </c>
      <c r="C30" s="262">
        <f t="shared" si="3"/>
        <v>22345</v>
      </c>
      <c r="D30" s="262">
        <f t="shared" si="3"/>
        <v>22585</v>
      </c>
      <c r="E30" s="262">
        <f t="shared" si="3"/>
        <v>22069</v>
      </c>
      <c r="F30" s="260">
        <f t="shared" si="3"/>
        <v>20325</v>
      </c>
      <c r="G30" s="263">
        <f t="shared" si="3"/>
        <v>16885</v>
      </c>
      <c r="H30" s="264">
        <f t="shared" si="3"/>
        <v>11851</v>
      </c>
      <c r="I30" s="265">
        <f t="shared" ref="I30:I34" si="4">SUM(B30:H30)</f>
        <v>133799</v>
      </c>
    </row>
    <row r="31" spans="1:10" hidden="1" x14ac:dyDescent="0.2">
      <c r="A31" s="292" t="s">
        <v>121</v>
      </c>
      <c r="B31" s="261">
        <f t="shared" ref="B31:H31" si="5">+B11+B12+B13</f>
        <v>26218</v>
      </c>
      <c r="C31" s="262">
        <f t="shared" si="5"/>
        <v>32311</v>
      </c>
      <c r="D31" s="262">
        <f t="shared" si="5"/>
        <v>31996</v>
      </c>
      <c r="E31" s="262">
        <f t="shared" si="5"/>
        <v>30556</v>
      </c>
      <c r="F31" s="260">
        <f t="shared" si="5"/>
        <v>28114</v>
      </c>
      <c r="G31" s="263">
        <f t="shared" si="5"/>
        <v>25710</v>
      </c>
      <c r="H31" s="264">
        <f t="shared" si="5"/>
        <v>23540</v>
      </c>
      <c r="I31" s="265">
        <f t="shared" si="4"/>
        <v>198445</v>
      </c>
    </row>
    <row r="32" spans="1:10" hidden="1" x14ac:dyDescent="0.2">
      <c r="A32" s="292" t="s">
        <v>123</v>
      </c>
      <c r="B32" s="261">
        <f t="shared" ref="B32:H32" si="6">+B14+B15+B16</f>
        <v>18626</v>
      </c>
      <c r="C32" s="262">
        <f t="shared" si="6"/>
        <v>23377</v>
      </c>
      <c r="D32" s="262">
        <f t="shared" si="6"/>
        <v>24516</v>
      </c>
      <c r="E32" s="262">
        <f t="shared" si="6"/>
        <v>22261</v>
      </c>
      <c r="F32" s="260">
        <f t="shared" si="6"/>
        <v>20674</v>
      </c>
      <c r="G32" s="263">
        <f t="shared" si="6"/>
        <v>19591</v>
      </c>
      <c r="H32" s="264">
        <f t="shared" si="6"/>
        <v>18383</v>
      </c>
      <c r="I32" s="265">
        <f t="shared" si="4"/>
        <v>147428</v>
      </c>
    </row>
    <row r="33" spans="1:9" hidden="1" x14ac:dyDescent="0.2">
      <c r="A33" s="292" t="s">
        <v>125</v>
      </c>
      <c r="B33" s="261">
        <f t="shared" ref="B33:H33" si="7">+B17+B18+B19</f>
        <v>10388</v>
      </c>
      <c r="C33" s="262">
        <f t="shared" si="7"/>
        <v>11375</v>
      </c>
      <c r="D33" s="262">
        <f t="shared" si="7"/>
        <v>13641</v>
      </c>
      <c r="E33" s="262">
        <f t="shared" si="7"/>
        <v>11660</v>
      </c>
      <c r="F33" s="260">
        <f t="shared" si="7"/>
        <v>10218</v>
      </c>
      <c r="G33" s="263">
        <f t="shared" si="7"/>
        <v>12597</v>
      </c>
      <c r="H33" s="264">
        <f t="shared" si="7"/>
        <v>12866</v>
      </c>
      <c r="I33" s="265">
        <f t="shared" si="4"/>
        <v>82745</v>
      </c>
    </row>
    <row r="34" spans="1:9" hidden="1" x14ac:dyDescent="0.2">
      <c r="A34" s="293" t="s">
        <v>142</v>
      </c>
      <c r="B34" s="280">
        <f t="shared" ref="B34:H34" si="8">+B20+B21+B22</f>
        <v>4134</v>
      </c>
      <c r="C34" s="281">
        <f t="shared" si="8"/>
        <v>5261</v>
      </c>
      <c r="D34" s="281">
        <f t="shared" si="8"/>
        <v>6054</v>
      </c>
      <c r="E34" s="281">
        <f t="shared" si="8"/>
        <v>5090</v>
      </c>
      <c r="F34" s="320">
        <f t="shared" si="8"/>
        <v>5653</v>
      </c>
      <c r="G34" s="280">
        <f t="shared" si="8"/>
        <v>6876</v>
      </c>
      <c r="H34" s="282">
        <f t="shared" si="8"/>
        <v>4103</v>
      </c>
      <c r="I34" s="283">
        <f t="shared" si="4"/>
        <v>37171</v>
      </c>
    </row>
    <row r="35" spans="1:9" s="326" customFormat="1" hidden="1" x14ac:dyDescent="0.2">
      <c r="A35" s="324" t="s">
        <v>143</v>
      </c>
      <c r="B35" s="564">
        <f>+B23+B24</f>
        <v>9</v>
      </c>
      <c r="C35" s="565">
        <f t="shared" ref="C35:I35" si="9">+C23+C24</f>
        <v>2</v>
      </c>
      <c r="D35" s="565">
        <f t="shared" si="9"/>
        <v>0</v>
      </c>
      <c r="E35" s="565">
        <f t="shared" si="9"/>
        <v>2</v>
      </c>
      <c r="F35" s="566">
        <f t="shared" si="9"/>
        <v>542</v>
      </c>
      <c r="G35" s="564">
        <f t="shared" si="9"/>
        <v>1153</v>
      </c>
      <c r="H35" s="567">
        <f t="shared" si="9"/>
        <v>246</v>
      </c>
      <c r="I35" s="568">
        <f t="shared" si="9"/>
        <v>1954</v>
      </c>
    </row>
    <row r="36" spans="1:9" hidden="1" x14ac:dyDescent="0.2">
      <c r="A36" s="294" t="s">
        <v>15</v>
      </c>
      <c r="B36" s="317">
        <f>SUM(B29:B35)</f>
        <v>81873</v>
      </c>
      <c r="C36" s="327">
        <f t="shared" ref="C36:I36" si="10">SUM(C29:C35)</f>
        <v>100461</v>
      </c>
      <c r="D36" s="327">
        <f t="shared" si="10"/>
        <v>103810</v>
      </c>
      <c r="E36" s="327">
        <f t="shared" si="10"/>
        <v>97220</v>
      </c>
      <c r="F36" s="329">
        <f t="shared" si="10"/>
        <v>90403</v>
      </c>
      <c r="G36" s="317">
        <f t="shared" si="10"/>
        <v>84405</v>
      </c>
      <c r="H36" s="287">
        <f t="shared" si="10"/>
        <v>71749</v>
      </c>
      <c r="I36" s="328">
        <f t="shared" si="10"/>
        <v>629921</v>
      </c>
    </row>
    <row r="37" spans="1:9" hidden="1" x14ac:dyDescent="0.2"/>
    <row r="38" spans="1:9" x14ac:dyDescent="0.2">
      <c r="A38" s="2"/>
      <c r="B38" s="480" t="s">
        <v>110</v>
      </c>
      <c r="C38" s="481" t="s">
        <v>111</v>
      </c>
      <c r="D38" s="481" t="s">
        <v>112</v>
      </c>
      <c r="E38" s="481" t="s">
        <v>113</v>
      </c>
      <c r="F38" s="482" t="s">
        <v>114</v>
      </c>
      <c r="G38" s="480" t="s">
        <v>115</v>
      </c>
      <c r="H38" s="483" t="s">
        <v>116</v>
      </c>
      <c r="I38" s="484" t="s">
        <v>35</v>
      </c>
    </row>
    <row r="39" spans="1:9" x14ac:dyDescent="0.2">
      <c r="A39" s="291" t="s">
        <v>118</v>
      </c>
      <c r="B39" s="252">
        <f>MROUND(B29,100)</f>
        <v>4800</v>
      </c>
      <c r="C39" s="253">
        <f t="shared" ref="C39:I39" si="11">MROUND(C29,100)</f>
        <v>5800</v>
      </c>
      <c r="D39" s="253">
        <f t="shared" si="11"/>
        <v>5000</v>
      </c>
      <c r="E39" s="253">
        <f t="shared" si="11"/>
        <v>5600</v>
      </c>
      <c r="F39" s="318">
        <f t="shared" si="11"/>
        <v>4900</v>
      </c>
      <c r="G39" s="252">
        <f t="shared" si="11"/>
        <v>1600</v>
      </c>
      <c r="H39" s="251">
        <f t="shared" si="11"/>
        <v>800</v>
      </c>
      <c r="I39" s="321">
        <f t="shared" si="11"/>
        <v>28400</v>
      </c>
    </row>
    <row r="40" spans="1:9" x14ac:dyDescent="0.2">
      <c r="A40" s="292" t="s">
        <v>120</v>
      </c>
      <c r="B40" s="316">
        <f t="shared" ref="B40:I40" si="12">MROUND(B30,100)</f>
        <v>17700</v>
      </c>
      <c r="C40" s="262">
        <f t="shared" si="12"/>
        <v>22300</v>
      </c>
      <c r="D40" s="262">
        <f t="shared" si="12"/>
        <v>22600</v>
      </c>
      <c r="E40" s="262">
        <f t="shared" si="12"/>
        <v>22100</v>
      </c>
      <c r="F40" s="319">
        <f t="shared" si="12"/>
        <v>20300</v>
      </c>
      <c r="G40" s="261">
        <f t="shared" si="12"/>
        <v>16900</v>
      </c>
      <c r="H40" s="260">
        <f t="shared" si="12"/>
        <v>11900</v>
      </c>
      <c r="I40" s="322">
        <f t="shared" si="12"/>
        <v>133800</v>
      </c>
    </row>
    <row r="41" spans="1:9" x14ac:dyDescent="0.2">
      <c r="A41" s="292" t="s">
        <v>121</v>
      </c>
      <c r="B41" s="316">
        <f t="shared" ref="B41:I41" si="13">MROUND(B31,100)</f>
        <v>26200</v>
      </c>
      <c r="C41" s="262">
        <f t="shared" si="13"/>
        <v>32300</v>
      </c>
      <c r="D41" s="262">
        <f t="shared" si="13"/>
        <v>32000</v>
      </c>
      <c r="E41" s="262">
        <f t="shared" si="13"/>
        <v>30600</v>
      </c>
      <c r="F41" s="319">
        <f t="shared" si="13"/>
        <v>28100</v>
      </c>
      <c r="G41" s="261">
        <f t="shared" si="13"/>
        <v>25700</v>
      </c>
      <c r="H41" s="260">
        <f t="shared" si="13"/>
        <v>23500</v>
      </c>
      <c r="I41" s="322">
        <f t="shared" si="13"/>
        <v>198400</v>
      </c>
    </row>
    <row r="42" spans="1:9" x14ac:dyDescent="0.2">
      <c r="A42" s="292" t="s">
        <v>123</v>
      </c>
      <c r="B42" s="316">
        <f t="shared" ref="B42:I42" si="14">MROUND(B32,100)</f>
        <v>18600</v>
      </c>
      <c r="C42" s="262">
        <f t="shared" si="14"/>
        <v>23400</v>
      </c>
      <c r="D42" s="262">
        <f t="shared" si="14"/>
        <v>24500</v>
      </c>
      <c r="E42" s="262">
        <f t="shared" si="14"/>
        <v>22300</v>
      </c>
      <c r="F42" s="319">
        <f t="shared" si="14"/>
        <v>20700</v>
      </c>
      <c r="G42" s="261">
        <f t="shared" si="14"/>
        <v>19600</v>
      </c>
      <c r="H42" s="260">
        <f t="shared" si="14"/>
        <v>18400</v>
      </c>
      <c r="I42" s="322">
        <f t="shared" si="14"/>
        <v>147400</v>
      </c>
    </row>
    <row r="43" spans="1:9" x14ac:dyDescent="0.2">
      <c r="A43" s="292" t="s">
        <v>125</v>
      </c>
      <c r="B43" s="316">
        <f t="shared" ref="B43:I43" si="15">MROUND(B33,100)</f>
        <v>10400</v>
      </c>
      <c r="C43" s="262">
        <f t="shared" si="15"/>
        <v>11400</v>
      </c>
      <c r="D43" s="262">
        <f t="shared" si="15"/>
        <v>13600</v>
      </c>
      <c r="E43" s="262">
        <f t="shared" si="15"/>
        <v>11700</v>
      </c>
      <c r="F43" s="319">
        <f t="shared" si="15"/>
        <v>10200</v>
      </c>
      <c r="G43" s="261">
        <f t="shared" si="15"/>
        <v>12600</v>
      </c>
      <c r="H43" s="260">
        <f t="shared" si="15"/>
        <v>12900</v>
      </c>
      <c r="I43" s="322">
        <f t="shared" si="15"/>
        <v>82700</v>
      </c>
    </row>
    <row r="44" spans="1:9" x14ac:dyDescent="0.2">
      <c r="A44" s="334" t="s">
        <v>142</v>
      </c>
      <c r="B44" s="280">
        <f t="shared" ref="B44:I45" si="16">MROUND(B34,100)</f>
        <v>4100</v>
      </c>
      <c r="C44" s="281">
        <f t="shared" si="16"/>
        <v>5300</v>
      </c>
      <c r="D44" s="281">
        <f t="shared" si="16"/>
        <v>6100</v>
      </c>
      <c r="E44" s="281">
        <f t="shared" si="16"/>
        <v>5100</v>
      </c>
      <c r="F44" s="320">
        <f t="shared" si="16"/>
        <v>5700</v>
      </c>
      <c r="G44" s="280">
        <f t="shared" si="16"/>
        <v>6900</v>
      </c>
      <c r="H44" s="271">
        <f t="shared" si="16"/>
        <v>4100</v>
      </c>
      <c r="I44" s="323">
        <f t="shared" si="16"/>
        <v>37200</v>
      </c>
    </row>
    <row r="45" spans="1:9" s="326" customFormat="1" x14ac:dyDescent="0.2">
      <c r="A45" s="324" t="s">
        <v>143</v>
      </c>
      <c r="B45" s="325">
        <f t="shared" si="16"/>
        <v>0</v>
      </c>
      <c r="C45" s="330">
        <f t="shared" si="16"/>
        <v>0</v>
      </c>
      <c r="D45" s="330">
        <f t="shared" si="16"/>
        <v>0</v>
      </c>
      <c r="E45" s="330">
        <f t="shared" si="16"/>
        <v>0</v>
      </c>
      <c r="F45" s="331">
        <f t="shared" si="16"/>
        <v>500</v>
      </c>
      <c r="G45" s="325">
        <f t="shared" si="16"/>
        <v>1200</v>
      </c>
      <c r="H45" s="332">
        <f t="shared" si="16"/>
        <v>200</v>
      </c>
      <c r="I45" s="333">
        <f t="shared" si="16"/>
        <v>2000</v>
      </c>
    </row>
    <row r="46" spans="1:9" x14ac:dyDescent="0.2">
      <c r="A46" s="294" t="s">
        <v>15</v>
      </c>
      <c r="B46" s="317">
        <f t="shared" ref="B46:I46" si="17">MROUND(B36,100)</f>
        <v>81900</v>
      </c>
      <c r="C46" s="327">
        <f t="shared" si="17"/>
        <v>100500</v>
      </c>
      <c r="D46" s="327">
        <f t="shared" si="17"/>
        <v>103800</v>
      </c>
      <c r="E46" s="327">
        <f t="shared" si="17"/>
        <v>97200</v>
      </c>
      <c r="F46" s="287">
        <f t="shared" si="17"/>
        <v>90400</v>
      </c>
      <c r="G46" s="368">
        <f t="shared" si="17"/>
        <v>84400</v>
      </c>
      <c r="H46" s="287">
        <f t="shared" si="17"/>
        <v>71700</v>
      </c>
      <c r="I46" s="290">
        <f t="shared" si="17"/>
        <v>629900</v>
      </c>
    </row>
    <row r="49" spans="1:9" x14ac:dyDescent="0.2">
      <c r="A49" s="2"/>
      <c r="B49" s="480" t="s">
        <v>110</v>
      </c>
      <c r="C49" s="481" t="s">
        <v>111</v>
      </c>
      <c r="D49" s="481" t="s">
        <v>112</v>
      </c>
      <c r="E49" s="481" t="s">
        <v>113</v>
      </c>
      <c r="F49" s="482" t="s">
        <v>114</v>
      </c>
      <c r="G49" s="480" t="s">
        <v>115</v>
      </c>
      <c r="H49" s="483" t="s">
        <v>116</v>
      </c>
      <c r="I49" s="484" t="s">
        <v>35</v>
      </c>
    </row>
    <row r="50" spans="1:9" x14ac:dyDescent="0.2">
      <c r="A50" s="291" t="s">
        <v>118</v>
      </c>
      <c r="B50" s="336">
        <f>+B39/B46</f>
        <v>5.8608058608058608E-2</v>
      </c>
      <c r="C50" s="337">
        <f t="shared" ref="C50:I50" si="18">+C39/C46</f>
        <v>5.7711442786069649E-2</v>
      </c>
      <c r="D50" s="337">
        <f t="shared" si="18"/>
        <v>4.8169556840077073E-2</v>
      </c>
      <c r="E50" s="337">
        <f t="shared" si="18"/>
        <v>5.7613168724279837E-2</v>
      </c>
      <c r="F50" s="351">
        <f t="shared" si="18"/>
        <v>5.4203539823008851E-2</v>
      </c>
      <c r="G50" s="336">
        <f t="shared" si="18"/>
        <v>1.8957345971563982E-2</v>
      </c>
      <c r="H50" s="338">
        <f t="shared" si="18"/>
        <v>1.1157601115760111E-2</v>
      </c>
      <c r="I50" s="356">
        <f t="shared" si="18"/>
        <v>4.5086521670106364E-2</v>
      </c>
    </row>
    <row r="51" spans="1:9" x14ac:dyDescent="0.2">
      <c r="A51" s="292" t="s">
        <v>120</v>
      </c>
      <c r="B51" s="339">
        <f>+B40/B46</f>
        <v>0.21611721611721613</v>
      </c>
      <c r="C51" s="340">
        <f t="shared" ref="C51:I51" si="19">+C40/C46</f>
        <v>0.2218905472636816</v>
      </c>
      <c r="D51" s="340">
        <f t="shared" si="19"/>
        <v>0.21772639691714837</v>
      </c>
      <c r="E51" s="340">
        <f t="shared" si="19"/>
        <v>0.22736625514403291</v>
      </c>
      <c r="F51" s="352">
        <f t="shared" si="19"/>
        <v>0.22455752212389379</v>
      </c>
      <c r="G51" s="339">
        <f t="shared" si="19"/>
        <v>0.20023696682464456</v>
      </c>
      <c r="H51" s="341">
        <f t="shared" si="19"/>
        <v>0.16596931659693165</v>
      </c>
      <c r="I51" s="357">
        <f t="shared" si="19"/>
        <v>0.21241466899507858</v>
      </c>
    </row>
    <row r="52" spans="1:9" x14ac:dyDescent="0.2">
      <c r="A52" s="292" t="s">
        <v>121</v>
      </c>
      <c r="B52" s="339">
        <f>+B41/B46</f>
        <v>0.31990231990231988</v>
      </c>
      <c r="C52" s="340">
        <f t="shared" ref="C52:I52" si="20">+C41/C46</f>
        <v>0.32139303482587067</v>
      </c>
      <c r="D52" s="340">
        <f t="shared" si="20"/>
        <v>0.30828516377649323</v>
      </c>
      <c r="E52" s="340">
        <f t="shared" si="20"/>
        <v>0.31481481481481483</v>
      </c>
      <c r="F52" s="352">
        <f t="shared" si="20"/>
        <v>0.31084070796460178</v>
      </c>
      <c r="G52" s="339">
        <f t="shared" si="20"/>
        <v>0.30450236966824645</v>
      </c>
      <c r="H52" s="341">
        <f t="shared" si="20"/>
        <v>0.3277545327754533</v>
      </c>
      <c r="I52" s="357">
        <f t="shared" si="20"/>
        <v>0.31497063025877126</v>
      </c>
    </row>
    <row r="53" spans="1:9" x14ac:dyDescent="0.2">
      <c r="A53" s="292" t="s">
        <v>123</v>
      </c>
      <c r="B53" s="339">
        <f>+B42/B46</f>
        <v>0.2271062271062271</v>
      </c>
      <c r="C53" s="340">
        <f t="shared" ref="C53:I53" si="21">+C42/C46</f>
        <v>0.23283582089552238</v>
      </c>
      <c r="D53" s="340">
        <f t="shared" si="21"/>
        <v>0.23603082851637766</v>
      </c>
      <c r="E53" s="340">
        <f t="shared" si="21"/>
        <v>0.22942386831275721</v>
      </c>
      <c r="F53" s="352">
        <f t="shared" si="21"/>
        <v>0.22898230088495575</v>
      </c>
      <c r="G53" s="339">
        <f t="shared" si="21"/>
        <v>0.23222748815165878</v>
      </c>
      <c r="H53" s="341">
        <f t="shared" si="21"/>
        <v>0.25662482566248257</v>
      </c>
      <c r="I53" s="357">
        <f t="shared" si="21"/>
        <v>0.23400539768217177</v>
      </c>
    </row>
    <row r="54" spans="1:9" x14ac:dyDescent="0.2">
      <c r="A54" s="292" t="s">
        <v>125</v>
      </c>
      <c r="B54" s="339">
        <f>+B43/B46</f>
        <v>0.12698412698412698</v>
      </c>
      <c r="C54" s="340">
        <f t="shared" ref="C54:I54" si="22">+C43/C46</f>
        <v>0.11343283582089553</v>
      </c>
      <c r="D54" s="340">
        <f t="shared" si="22"/>
        <v>0.13102119460500963</v>
      </c>
      <c r="E54" s="340">
        <f t="shared" si="22"/>
        <v>0.12037037037037036</v>
      </c>
      <c r="F54" s="352">
        <f t="shared" si="22"/>
        <v>0.11283185840707964</v>
      </c>
      <c r="G54" s="339">
        <f t="shared" si="22"/>
        <v>0.14928909952606634</v>
      </c>
      <c r="H54" s="341">
        <f t="shared" si="22"/>
        <v>0.1799163179916318</v>
      </c>
      <c r="I54" s="357">
        <f t="shared" si="22"/>
        <v>0.1312906810604858</v>
      </c>
    </row>
    <row r="55" spans="1:9" x14ac:dyDescent="0.2">
      <c r="A55" s="334" t="s">
        <v>142</v>
      </c>
      <c r="B55" s="342">
        <f>+B44/B46</f>
        <v>5.0061050061050064E-2</v>
      </c>
      <c r="C55" s="343">
        <f t="shared" ref="C55:I55" si="23">+C44/C46</f>
        <v>5.2736318407960198E-2</v>
      </c>
      <c r="D55" s="343">
        <f t="shared" si="23"/>
        <v>5.8766859344894028E-2</v>
      </c>
      <c r="E55" s="343">
        <f t="shared" si="23"/>
        <v>5.2469135802469133E-2</v>
      </c>
      <c r="F55" s="353">
        <f t="shared" si="23"/>
        <v>6.3053097345132744E-2</v>
      </c>
      <c r="G55" s="342">
        <f t="shared" si="23"/>
        <v>8.1753554502369666E-2</v>
      </c>
      <c r="H55" s="344">
        <f t="shared" si="23"/>
        <v>5.7182705718270568E-2</v>
      </c>
      <c r="I55" s="358">
        <f t="shared" si="23"/>
        <v>5.9056993173519604E-2</v>
      </c>
    </row>
    <row r="56" spans="1:9" s="326" customFormat="1" x14ac:dyDescent="0.2">
      <c r="A56" s="324" t="s">
        <v>143</v>
      </c>
      <c r="B56" s="348">
        <f>+B45/B46</f>
        <v>0</v>
      </c>
      <c r="C56" s="349">
        <f t="shared" ref="C56:I56" si="24">+C45/C46</f>
        <v>0</v>
      </c>
      <c r="D56" s="349">
        <f t="shared" si="24"/>
        <v>0</v>
      </c>
      <c r="E56" s="349">
        <f t="shared" si="24"/>
        <v>0</v>
      </c>
      <c r="F56" s="354">
        <f t="shared" si="24"/>
        <v>5.5309734513274336E-3</v>
      </c>
      <c r="G56" s="348">
        <f t="shared" si="24"/>
        <v>1.4218009478672985E-2</v>
      </c>
      <c r="H56" s="350">
        <f t="shared" si="24"/>
        <v>2.7894002789400278E-3</v>
      </c>
      <c r="I56" s="359">
        <f t="shared" si="24"/>
        <v>3.1751071598666455E-3</v>
      </c>
    </row>
    <row r="57" spans="1:9" x14ac:dyDescent="0.2">
      <c r="A57" s="294" t="s">
        <v>15</v>
      </c>
      <c r="B57" s="345">
        <f>+B46/B46</f>
        <v>1</v>
      </c>
      <c r="C57" s="346">
        <f t="shared" ref="C57:I57" si="25">+C46/C46</f>
        <v>1</v>
      </c>
      <c r="D57" s="346">
        <f t="shared" si="25"/>
        <v>1</v>
      </c>
      <c r="E57" s="346">
        <f t="shared" si="25"/>
        <v>1</v>
      </c>
      <c r="F57" s="355">
        <f t="shared" si="25"/>
        <v>1</v>
      </c>
      <c r="G57" s="345">
        <f t="shared" si="25"/>
        <v>1</v>
      </c>
      <c r="H57" s="347">
        <f t="shared" si="25"/>
        <v>1</v>
      </c>
      <c r="I57" s="360">
        <f t="shared" si="25"/>
        <v>1</v>
      </c>
    </row>
    <row r="59" spans="1:9" x14ac:dyDescent="0.2">
      <c r="A59" s="361" t="s">
        <v>144</v>
      </c>
      <c r="B59" s="362">
        <f>+B46/$I$46</f>
        <v>0.13002063819653914</v>
      </c>
      <c r="C59" s="363">
        <f t="shared" ref="C59:I59" si="26">+C46/$I$46</f>
        <v>0.15954913478329893</v>
      </c>
      <c r="D59" s="363">
        <f t="shared" si="26"/>
        <v>0.1647880615970789</v>
      </c>
      <c r="E59" s="363">
        <f t="shared" si="26"/>
        <v>0.15431020796951897</v>
      </c>
      <c r="F59" s="364">
        <f t="shared" si="26"/>
        <v>0.14351484362597239</v>
      </c>
      <c r="G59" s="365">
        <f t="shared" si="26"/>
        <v>0.13398952214637244</v>
      </c>
      <c r="H59" s="366">
        <f t="shared" si="26"/>
        <v>0.11382759168121924</v>
      </c>
      <c r="I59" s="367">
        <f t="shared" si="26"/>
        <v>1</v>
      </c>
    </row>
    <row r="62" spans="1:9" ht="15" x14ac:dyDescent="0.25">
      <c r="A62" s="335" t="s">
        <v>174</v>
      </c>
      <c r="B62" s="243"/>
      <c r="C62" s="243"/>
      <c r="D62" s="243"/>
      <c r="E62" s="243"/>
      <c r="F62" s="243"/>
      <c r="G62" s="243"/>
      <c r="H62" s="243"/>
      <c r="I62" s="243"/>
    </row>
    <row r="63" spans="1:9" ht="15" x14ac:dyDescent="0.25">
      <c r="A63" s="335"/>
      <c r="B63" s="243"/>
      <c r="C63" s="243"/>
      <c r="D63" s="243"/>
      <c r="E63" s="243"/>
      <c r="F63" s="243"/>
      <c r="G63" s="243"/>
      <c r="H63" s="243"/>
      <c r="I63" s="243"/>
    </row>
    <row r="64" spans="1:9" ht="25.5" hidden="1" x14ac:dyDescent="0.2">
      <c r="A64" s="309" t="s">
        <v>109</v>
      </c>
      <c r="B64" s="310" t="s">
        <v>110</v>
      </c>
      <c r="C64" s="311" t="s">
        <v>111</v>
      </c>
      <c r="D64" s="311" t="s">
        <v>112</v>
      </c>
      <c r="E64" s="311" t="s">
        <v>113</v>
      </c>
      <c r="F64" s="312" t="s">
        <v>114</v>
      </c>
      <c r="G64" s="313" t="s">
        <v>115</v>
      </c>
      <c r="H64" s="314" t="s">
        <v>116</v>
      </c>
      <c r="I64" s="315" t="s">
        <v>35</v>
      </c>
    </row>
    <row r="65" spans="1:9" hidden="1" x14ac:dyDescent="0.2">
      <c r="A65" s="272" t="s">
        <v>122</v>
      </c>
      <c r="B65" s="444">
        <v>188</v>
      </c>
      <c r="C65" s="445">
        <v>245</v>
      </c>
      <c r="D65" s="445">
        <v>240</v>
      </c>
      <c r="E65" s="445">
        <v>212</v>
      </c>
      <c r="F65" s="446">
        <v>162</v>
      </c>
      <c r="G65" s="447">
        <v>196</v>
      </c>
      <c r="H65" s="559">
        <v>135</v>
      </c>
      <c r="I65" s="553">
        <f t="shared" ref="I65:I80" si="27">SUM(B65:H65)</f>
        <v>1378</v>
      </c>
    </row>
    <row r="66" spans="1:9" hidden="1" x14ac:dyDescent="0.2">
      <c r="A66" s="278" t="s">
        <v>124</v>
      </c>
      <c r="B66" s="448">
        <v>355</v>
      </c>
      <c r="C66" s="449">
        <v>386</v>
      </c>
      <c r="D66" s="449">
        <v>337</v>
      </c>
      <c r="E66" s="449">
        <v>334</v>
      </c>
      <c r="F66" s="450">
        <v>323</v>
      </c>
      <c r="G66" s="451">
        <v>88</v>
      </c>
      <c r="H66" s="450">
        <v>48</v>
      </c>
      <c r="I66" s="554">
        <f t="shared" si="27"/>
        <v>1871</v>
      </c>
    </row>
    <row r="67" spans="1:9" hidden="1" x14ac:dyDescent="0.2">
      <c r="A67" s="278" t="s">
        <v>126</v>
      </c>
      <c r="B67" s="448">
        <v>355</v>
      </c>
      <c r="C67" s="449">
        <v>299</v>
      </c>
      <c r="D67" s="449">
        <v>233</v>
      </c>
      <c r="E67" s="449">
        <v>301</v>
      </c>
      <c r="F67" s="450">
        <v>279</v>
      </c>
      <c r="G67" s="451">
        <v>100</v>
      </c>
      <c r="H67" s="450">
        <v>33</v>
      </c>
      <c r="I67" s="554">
        <f t="shared" si="27"/>
        <v>1600</v>
      </c>
    </row>
    <row r="68" spans="1:9" hidden="1" x14ac:dyDescent="0.2">
      <c r="A68" s="278" t="s">
        <v>127</v>
      </c>
      <c r="B68" s="448">
        <v>183</v>
      </c>
      <c r="C68" s="449">
        <v>135</v>
      </c>
      <c r="D68" s="449">
        <v>235</v>
      </c>
      <c r="E68" s="449">
        <v>140</v>
      </c>
      <c r="F68" s="450">
        <v>221</v>
      </c>
      <c r="G68" s="451">
        <v>158</v>
      </c>
      <c r="H68" s="450">
        <v>145</v>
      </c>
      <c r="I68" s="554">
        <f t="shared" si="27"/>
        <v>1217</v>
      </c>
    </row>
    <row r="69" spans="1:9" hidden="1" x14ac:dyDescent="0.2">
      <c r="A69" s="278" t="s">
        <v>128</v>
      </c>
      <c r="B69" s="448">
        <v>144</v>
      </c>
      <c r="C69" s="449">
        <v>127</v>
      </c>
      <c r="D69" s="449">
        <v>184</v>
      </c>
      <c r="E69" s="449">
        <v>156</v>
      </c>
      <c r="F69" s="450">
        <v>134</v>
      </c>
      <c r="G69" s="451">
        <v>115</v>
      </c>
      <c r="H69" s="450">
        <v>122</v>
      </c>
      <c r="I69" s="554">
        <f t="shared" si="27"/>
        <v>982</v>
      </c>
    </row>
    <row r="70" spans="1:9" hidden="1" x14ac:dyDescent="0.2">
      <c r="A70" s="278" t="s">
        <v>129</v>
      </c>
      <c r="B70" s="448">
        <v>297</v>
      </c>
      <c r="C70" s="449">
        <v>380</v>
      </c>
      <c r="D70" s="449">
        <v>363</v>
      </c>
      <c r="E70" s="449">
        <v>344</v>
      </c>
      <c r="F70" s="450">
        <v>408</v>
      </c>
      <c r="G70" s="451">
        <v>140</v>
      </c>
      <c r="H70" s="450">
        <v>103</v>
      </c>
      <c r="I70" s="554">
        <f t="shared" si="27"/>
        <v>2035</v>
      </c>
    </row>
    <row r="71" spans="1:9" hidden="1" x14ac:dyDescent="0.2">
      <c r="A71" s="278" t="s">
        <v>130</v>
      </c>
      <c r="B71" s="448">
        <v>169</v>
      </c>
      <c r="C71" s="449">
        <v>200</v>
      </c>
      <c r="D71" s="449">
        <v>292</v>
      </c>
      <c r="E71" s="449">
        <v>207</v>
      </c>
      <c r="F71" s="450">
        <v>174</v>
      </c>
      <c r="G71" s="451">
        <v>156</v>
      </c>
      <c r="H71" s="450">
        <v>229</v>
      </c>
      <c r="I71" s="554">
        <f t="shared" si="27"/>
        <v>1427</v>
      </c>
    </row>
    <row r="72" spans="1:9" hidden="1" x14ac:dyDescent="0.2">
      <c r="A72" s="278" t="s">
        <v>131</v>
      </c>
      <c r="B72" s="448">
        <v>207</v>
      </c>
      <c r="C72" s="449">
        <v>220</v>
      </c>
      <c r="D72" s="449">
        <v>235</v>
      </c>
      <c r="E72" s="449">
        <v>230</v>
      </c>
      <c r="F72" s="450">
        <v>193</v>
      </c>
      <c r="G72" s="451">
        <v>157</v>
      </c>
      <c r="H72" s="450">
        <v>132</v>
      </c>
      <c r="I72" s="554">
        <f t="shared" si="27"/>
        <v>1374</v>
      </c>
    </row>
    <row r="73" spans="1:9" hidden="1" x14ac:dyDescent="0.2">
      <c r="A73" s="278" t="s">
        <v>132</v>
      </c>
      <c r="B73" s="448">
        <v>344</v>
      </c>
      <c r="C73" s="449">
        <v>288</v>
      </c>
      <c r="D73" s="449">
        <v>270</v>
      </c>
      <c r="E73" s="449">
        <v>326</v>
      </c>
      <c r="F73" s="450">
        <v>319</v>
      </c>
      <c r="G73" s="451">
        <v>147</v>
      </c>
      <c r="H73" s="450">
        <v>129</v>
      </c>
      <c r="I73" s="554">
        <f t="shared" si="27"/>
        <v>1823</v>
      </c>
    </row>
    <row r="74" spans="1:9" hidden="1" x14ac:dyDescent="0.2">
      <c r="A74" s="278" t="s">
        <v>133</v>
      </c>
      <c r="B74" s="448">
        <v>305</v>
      </c>
      <c r="C74" s="449">
        <v>473</v>
      </c>
      <c r="D74" s="449">
        <v>429</v>
      </c>
      <c r="E74" s="449">
        <v>328</v>
      </c>
      <c r="F74" s="450">
        <v>310</v>
      </c>
      <c r="G74" s="451">
        <v>163</v>
      </c>
      <c r="H74" s="450">
        <v>130</v>
      </c>
      <c r="I74" s="554">
        <f t="shared" si="27"/>
        <v>2138</v>
      </c>
    </row>
    <row r="75" spans="1:9" hidden="1" x14ac:dyDescent="0.2">
      <c r="A75" s="278" t="s">
        <v>134</v>
      </c>
      <c r="B75" s="448">
        <v>103</v>
      </c>
      <c r="C75" s="449">
        <v>175</v>
      </c>
      <c r="D75" s="449">
        <v>164</v>
      </c>
      <c r="E75" s="449">
        <v>149</v>
      </c>
      <c r="F75" s="450">
        <v>136</v>
      </c>
      <c r="G75" s="451">
        <v>123</v>
      </c>
      <c r="H75" s="450">
        <v>94</v>
      </c>
      <c r="I75" s="554">
        <f t="shared" si="27"/>
        <v>944</v>
      </c>
    </row>
    <row r="76" spans="1:9" hidden="1" x14ac:dyDescent="0.2">
      <c r="A76" s="278" t="s">
        <v>135</v>
      </c>
      <c r="B76" s="448">
        <v>52</v>
      </c>
      <c r="C76" s="449">
        <v>116</v>
      </c>
      <c r="D76" s="449">
        <v>60</v>
      </c>
      <c r="E76" s="449">
        <v>102</v>
      </c>
      <c r="F76" s="450">
        <v>79</v>
      </c>
      <c r="G76" s="451">
        <v>113</v>
      </c>
      <c r="H76" s="450">
        <v>119</v>
      </c>
      <c r="I76" s="554">
        <f t="shared" si="27"/>
        <v>641</v>
      </c>
    </row>
    <row r="77" spans="1:9" hidden="1" x14ac:dyDescent="0.2">
      <c r="A77" s="278" t="s">
        <v>136</v>
      </c>
      <c r="B77" s="448">
        <v>44</v>
      </c>
      <c r="C77" s="449">
        <v>105</v>
      </c>
      <c r="D77" s="449">
        <v>63</v>
      </c>
      <c r="E77" s="449">
        <v>57</v>
      </c>
      <c r="F77" s="450">
        <v>114</v>
      </c>
      <c r="G77" s="451">
        <v>171</v>
      </c>
      <c r="H77" s="450">
        <v>137</v>
      </c>
      <c r="I77" s="554">
        <f t="shared" si="27"/>
        <v>691</v>
      </c>
    </row>
    <row r="78" spans="1:9" hidden="1" x14ac:dyDescent="0.2">
      <c r="A78" s="278" t="s">
        <v>137</v>
      </c>
      <c r="B78" s="448">
        <v>76</v>
      </c>
      <c r="C78" s="449">
        <v>103</v>
      </c>
      <c r="D78" s="449">
        <v>121</v>
      </c>
      <c r="E78" s="449">
        <v>127</v>
      </c>
      <c r="F78" s="450">
        <v>119</v>
      </c>
      <c r="G78" s="451">
        <v>181</v>
      </c>
      <c r="H78" s="450">
        <v>167</v>
      </c>
      <c r="I78" s="554">
        <f t="shared" si="27"/>
        <v>894</v>
      </c>
    </row>
    <row r="79" spans="1:9" hidden="1" x14ac:dyDescent="0.2">
      <c r="A79" s="278" t="s">
        <v>138</v>
      </c>
      <c r="B79" s="448">
        <v>70</v>
      </c>
      <c r="C79" s="449">
        <v>182</v>
      </c>
      <c r="D79" s="449">
        <v>87</v>
      </c>
      <c r="E79" s="449">
        <v>69</v>
      </c>
      <c r="F79" s="450">
        <v>87</v>
      </c>
      <c r="G79" s="451">
        <v>144</v>
      </c>
      <c r="H79" s="450">
        <v>103</v>
      </c>
      <c r="I79" s="554">
        <f t="shared" si="27"/>
        <v>742</v>
      </c>
    </row>
    <row r="80" spans="1:9" hidden="1" x14ac:dyDescent="0.2">
      <c r="A80" s="278" t="s">
        <v>139</v>
      </c>
      <c r="B80" s="448">
        <v>88</v>
      </c>
      <c r="C80" s="449">
        <v>79</v>
      </c>
      <c r="D80" s="449">
        <v>76</v>
      </c>
      <c r="E80" s="449">
        <v>86</v>
      </c>
      <c r="F80" s="450">
        <v>132</v>
      </c>
      <c r="G80" s="451">
        <v>140</v>
      </c>
      <c r="H80" s="450">
        <v>93</v>
      </c>
      <c r="I80" s="554">
        <f t="shared" si="27"/>
        <v>694</v>
      </c>
    </row>
    <row r="81" spans="1:9" hidden="1" x14ac:dyDescent="0.2">
      <c r="A81" s="266" t="s">
        <v>140</v>
      </c>
      <c r="B81" s="452">
        <v>64</v>
      </c>
      <c r="C81" s="453">
        <v>64</v>
      </c>
      <c r="D81" s="453">
        <v>117</v>
      </c>
      <c r="E81" s="453">
        <v>96</v>
      </c>
      <c r="F81" s="454">
        <v>166</v>
      </c>
      <c r="G81" s="455">
        <v>170</v>
      </c>
      <c r="H81" s="454">
        <v>66</v>
      </c>
      <c r="I81" s="555">
        <f>SUM(B81:H81)</f>
        <v>743</v>
      </c>
    </row>
    <row r="82" spans="1:9" hidden="1" x14ac:dyDescent="0.2">
      <c r="A82" s="295" t="s">
        <v>117</v>
      </c>
      <c r="B82" s="456">
        <v>0</v>
      </c>
      <c r="C82" s="457">
        <v>0</v>
      </c>
      <c r="D82" s="457">
        <v>0</v>
      </c>
      <c r="E82" s="457">
        <v>1</v>
      </c>
      <c r="F82" s="458">
        <v>85</v>
      </c>
      <c r="G82" s="459">
        <v>119</v>
      </c>
      <c r="H82" s="560">
        <v>23</v>
      </c>
      <c r="I82" s="556">
        <f>SUM(B82:H82)</f>
        <v>228</v>
      </c>
    </row>
    <row r="83" spans="1:9" hidden="1" x14ac:dyDescent="0.2">
      <c r="A83" s="301" t="s">
        <v>119</v>
      </c>
      <c r="B83" s="460">
        <v>2</v>
      </c>
      <c r="C83" s="461">
        <v>0</v>
      </c>
      <c r="D83" s="461">
        <v>0</v>
      </c>
      <c r="E83" s="461">
        <v>1</v>
      </c>
      <c r="F83" s="462">
        <v>102</v>
      </c>
      <c r="G83" s="463">
        <v>211</v>
      </c>
      <c r="H83" s="462">
        <v>23</v>
      </c>
      <c r="I83" s="557">
        <f>SUM(B83:H83)</f>
        <v>339</v>
      </c>
    </row>
    <row r="84" spans="1:9" hidden="1" x14ac:dyDescent="0.2">
      <c r="A84" s="307" t="s">
        <v>141</v>
      </c>
      <c r="B84" s="284">
        <f t="shared" ref="B84:I84" si="28">SUM(B65:B83)</f>
        <v>3046</v>
      </c>
      <c r="C84" s="285">
        <f t="shared" si="28"/>
        <v>3577</v>
      </c>
      <c r="D84" s="285">
        <f t="shared" si="28"/>
        <v>3506</v>
      </c>
      <c r="E84" s="285">
        <f t="shared" si="28"/>
        <v>3266</v>
      </c>
      <c r="F84" s="286">
        <f t="shared" si="28"/>
        <v>3543</v>
      </c>
      <c r="G84" s="288">
        <f t="shared" si="28"/>
        <v>2792</v>
      </c>
      <c r="H84" s="561">
        <f t="shared" si="28"/>
        <v>2031</v>
      </c>
      <c r="I84" s="558">
        <f t="shared" si="28"/>
        <v>21761</v>
      </c>
    </row>
    <row r="85" spans="1:9" hidden="1" x14ac:dyDescent="0.2"/>
    <row r="86" spans="1:9" hidden="1" x14ac:dyDescent="0.2"/>
    <row r="87" spans="1:9" hidden="1" x14ac:dyDescent="0.2">
      <c r="A87" s="2"/>
      <c r="B87" s="244" t="s">
        <v>110</v>
      </c>
      <c r="C87" s="245" t="s">
        <v>111</v>
      </c>
      <c r="D87" s="245" t="s">
        <v>112</v>
      </c>
      <c r="E87" s="245" t="s">
        <v>113</v>
      </c>
      <c r="F87" s="246" t="s">
        <v>114</v>
      </c>
      <c r="G87" s="247" t="s">
        <v>115</v>
      </c>
      <c r="H87" s="248" t="s">
        <v>116</v>
      </c>
      <c r="I87" s="249" t="s">
        <v>35</v>
      </c>
    </row>
    <row r="88" spans="1:9" hidden="1" x14ac:dyDescent="0.2">
      <c r="A88" s="291" t="s">
        <v>118</v>
      </c>
      <c r="B88" s="252">
        <f t="shared" ref="B88:H88" si="29">+B65+B66</f>
        <v>543</v>
      </c>
      <c r="C88" s="253">
        <f t="shared" si="29"/>
        <v>631</v>
      </c>
      <c r="D88" s="253">
        <f t="shared" si="29"/>
        <v>577</v>
      </c>
      <c r="E88" s="253">
        <f t="shared" si="29"/>
        <v>546</v>
      </c>
      <c r="F88" s="251">
        <f t="shared" si="29"/>
        <v>485</v>
      </c>
      <c r="G88" s="254">
        <f t="shared" si="29"/>
        <v>284</v>
      </c>
      <c r="H88" s="255">
        <f t="shared" si="29"/>
        <v>183</v>
      </c>
      <c r="I88" s="256">
        <f>SUM(B88:H88)</f>
        <v>3249</v>
      </c>
    </row>
    <row r="89" spans="1:9" hidden="1" x14ac:dyDescent="0.2">
      <c r="A89" s="292" t="s">
        <v>120</v>
      </c>
      <c r="B89" s="261">
        <f t="shared" ref="B89:H89" si="30">+B67+B68+B69</f>
        <v>682</v>
      </c>
      <c r="C89" s="262">
        <f t="shared" si="30"/>
        <v>561</v>
      </c>
      <c r="D89" s="262">
        <f t="shared" si="30"/>
        <v>652</v>
      </c>
      <c r="E89" s="262">
        <f t="shared" si="30"/>
        <v>597</v>
      </c>
      <c r="F89" s="260">
        <f t="shared" si="30"/>
        <v>634</v>
      </c>
      <c r="G89" s="263">
        <f t="shared" si="30"/>
        <v>373</v>
      </c>
      <c r="H89" s="264">
        <f t="shared" si="30"/>
        <v>300</v>
      </c>
      <c r="I89" s="265">
        <f t="shared" ref="I89:I93" si="31">SUM(B89:H89)</f>
        <v>3799</v>
      </c>
    </row>
    <row r="90" spans="1:9" hidden="1" x14ac:dyDescent="0.2">
      <c r="A90" s="292" t="s">
        <v>121</v>
      </c>
      <c r="B90" s="261">
        <f t="shared" ref="B90:H90" si="32">+B70+B71+B72</f>
        <v>673</v>
      </c>
      <c r="C90" s="262">
        <f t="shared" si="32"/>
        <v>800</v>
      </c>
      <c r="D90" s="262">
        <f t="shared" si="32"/>
        <v>890</v>
      </c>
      <c r="E90" s="262">
        <f t="shared" si="32"/>
        <v>781</v>
      </c>
      <c r="F90" s="260">
        <f t="shared" si="32"/>
        <v>775</v>
      </c>
      <c r="G90" s="263">
        <f t="shared" si="32"/>
        <v>453</v>
      </c>
      <c r="H90" s="264">
        <f t="shared" si="32"/>
        <v>464</v>
      </c>
      <c r="I90" s="265">
        <f t="shared" si="31"/>
        <v>4836</v>
      </c>
    </row>
    <row r="91" spans="1:9" hidden="1" x14ac:dyDescent="0.2">
      <c r="A91" s="292" t="s">
        <v>123</v>
      </c>
      <c r="B91" s="261">
        <f t="shared" ref="B91:H91" si="33">+B73+B74+B75</f>
        <v>752</v>
      </c>
      <c r="C91" s="262">
        <f t="shared" si="33"/>
        <v>936</v>
      </c>
      <c r="D91" s="262">
        <f t="shared" si="33"/>
        <v>863</v>
      </c>
      <c r="E91" s="262">
        <f t="shared" si="33"/>
        <v>803</v>
      </c>
      <c r="F91" s="260">
        <f t="shared" si="33"/>
        <v>765</v>
      </c>
      <c r="G91" s="263">
        <f t="shared" si="33"/>
        <v>433</v>
      </c>
      <c r="H91" s="264">
        <f t="shared" si="33"/>
        <v>353</v>
      </c>
      <c r="I91" s="265">
        <f t="shared" si="31"/>
        <v>4905</v>
      </c>
    </row>
    <row r="92" spans="1:9" hidden="1" x14ac:dyDescent="0.2">
      <c r="A92" s="292" t="s">
        <v>125</v>
      </c>
      <c r="B92" s="261">
        <f t="shared" ref="B92:H92" si="34">+B76+B77+B78</f>
        <v>172</v>
      </c>
      <c r="C92" s="262">
        <f t="shared" si="34"/>
        <v>324</v>
      </c>
      <c r="D92" s="262">
        <f t="shared" si="34"/>
        <v>244</v>
      </c>
      <c r="E92" s="262">
        <f t="shared" si="34"/>
        <v>286</v>
      </c>
      <c r="F92" s="260">
        <f t="shared" si="34"/>
        <v>312</v>
      </c>
      <c r="G92" s="263">
        <f t="shared" si="34"/>
        <v>465</v>
      </c>
      <c r="H92" s="264">
        <f t="shared" si="34"/>
        <v>423</v>
      </c>
      <c r="I92" s="265">
        <f t="shared" si="31"/>
        <v>2226</v>
      </c>
    </row>
    <row r="93" spans="1:9" hidden="1" x14ac:dyDescent="0.2">
      <c r="A93" s="293" t="s">
        <v>142</v>
      </c>
      <c r="B93" s="280">
        <f t="shared" ref="B93:H93" si="35">+B79+B80+B81</f>
        <v>222</v>
      </c>
      <c r="C93" s="281">
        <f t="shared" si="35"/>
        <v>325</v>
      </c>
      <c r="D93" s="281">
        <f t="shared" si="35"/>
        <v>280</v>
      </c>
      <c r="E93" s="281">
        <f t="shared" si="35"/>
        <v>251</v>
      </c>
      <c r="F93" s="320">
        <f t="shared" si="35"/>
        <v>385</v>
      </c>
      <c r="G93" s="280">
        <f t="shared" si="35"/>
        <v>454</v>
      </c>
      <c r="H93" s="282">
        <f t="shared" si="35"/>
        <v>262</v>
      </c>
      <c r="I93" s="283">
        <f t="shared" si="31"/>
        <v>2179</v>
      </c>
    </row>
    <row r="94" spans="1:9" hidden="1" x14ac:dyDescent="0.2">
      <c r="A94" s="324" t="s">
        <v>143</v>
      </c>
      <c r="B94" s="464">
        <f>+B82+B83</f>
        <v>2</v>
      </c>
      <c r="C94" s="465">
        <f t="shared" ref="C94:I94" si="36">+C82+C83</f>
        <v>0</v>
      </c>
      <c r="D94" s="465">
        <f t="shared" si="36"/>
        <v>0</v>
      </c>
      <c r="E94" s="465">
        <f t="shared" si="36"/>
        <v>2</v>
      </c>
      <c r="F94" s="466">
        <f t="shared" si="36"/>
        <v>187</v>
      </c>
      <c r="G94" s="464">
        <f t="shared" si="36"/>
        <v>330</v>
      </c>
      <c r="H94" s="468">
        <f t="shared" si="36"/>
        <v>46</v>
      </c>
      <c r="I94" s="467">
        <f t="shared" si="36"/>
        <v>567</v>
      </c>
    </row>
    <row r="95" spans="1:9" hidden="1" x14ac:dyDescent="0.2">
      <c r="A95" s="294" t="s">
        <v>15</v>
      </c>
      <c r="B95" s="317">
        <f>SUM(B88:B94)</f>
        <v>3046</v>
      </c>
      <c r="C95" s="327">
        <f t="shared" ref="C95:I95" si="37">SUM(C88:C94)</f>
        <v>3577</v>
      </c>
      <c r="D95" s="327">
        <f t="shared" si="37"/>
        <v>3506</v>
      </c>
      <c r="E95" s="327">
        <f t="shared" si="37"/>
        <v>3266</v>
      </c>
      <c r="F95" s="329">
        <f t="shared" si="37"/>
        <v>3543</v>
      </c>
      <c r="G95" s="317">
        <f t="shared" si="37"/>
        <v>2792</v>
      </c>
      <c r="H95" s="287">
        <f t="shared" si="37"/>
        <v>2031</v>
      </c>
      <c r="I95" s="328">
        <f t="shared" si="37"/>
        <v>21761</v>
      </c>
    </row>
    <row r="97" spans="1:9" x14ac:dyDescent="0.2">
      <c r="A97" s="2"/>
      <c r="B97" s="485" t="s">
        <v>110</v>
      </c>
      <c r="C97" s="486" t="s">
        <v>111</v>
      </c>
      <c r="D97" s="486" t="s">
        <v>112</v>
      </c>
      <c r="E97" s="486" t="s">
        <v>113</v>
      </c>
      <c r="F97" s="487" t="s">
        <v>114</v>
      </c>
      <c r="G97" s="485" t="s">
        <v>115</v>
      </c>
      <c r="H97" s="488" t="s">
        <v>116</v>
      </c>
      <c r="I97" s="489" t="s">
        <v>35</v>
      </c>
    </row>
    <row r="98" spans="1:9" x14ac:dyDescent="0.2">
      <c r="A98" s="291" t="s">
        <v>118</v>
      </c>
      <c r="B98" s="252">
        <f>MROUND(B88,100)</f>
        <v>500</v>
      </c>
      <c r="C98" s="253">
        <f t="shared" ref="C98:I98" si="38">MROUND(C88,100)</f>
        <v>600</v>
      </c>
      <c r="D98" s="253">
        <f t="shared" si="38"/>
        <v>600</v>
      </c>
      <c r="E98" s="253">
        <f t="shared" si="38"/>
        <v>500</v>
      </c>
      <c r="F98" s="318">
        <f t="shared" si="38"/>
        <v>500</v>
      </c>
      <c r="G98" s="252">
        <f t="shared" si="38"/>
        <v>300</v>
      </c>
      <c r="H98" s="251">
        <f t="shared" si="38"/>
        <v>200</v>
      </c>
      <c r="I98" s="321">
        <f t="shared" si="38"/>
        <v>3200</v>
      </c>
    </row>
    <row r="99" spans="1:9" x14ac:dyDescent="0.2">
      <c r="A99" s="292" t="s">
        <v>120</v>
      </c>
      <c r="B99" s="316">
        <f t="shared" ref="B99:I99" si="39">MROUND(B89,100)</f>
        <v>700</v>
      </c>
      <c r="C99" s="262">
        <f t="shared" si="39"/>
        <v>600</v>
      </c>
      <c r="D99" s="262">
        <f t="shared" si="39"/>
        <v>700</v>
      </c>
      <c r="E99" s="262">
        <f t="shared" si="39"/>
        <v>600</v>
      </c>
      <c r="F99" s="319">
        <f t="shared" si="39"/>
        <v>600</v>
      </c>
      <c r="G99" s="261">
        <f t="shared" si="39"/>
        <v>400</v>
      </c>
      <c r="H99" s="260">
        <f t="shared" si="39"/>
        <v>300</v>
      </c>
      <c r="I99" s="322">
        <f t="shared" si="39"/>
        <v>3800</v>
      </c>
    </row>
    <row r="100" spans="1:9" x14ac:dyDescent="0.2">
      <c r="A100" s="292" t="s">
        <v>121</v>
      </c>
      <c r="B100" s="316">
        <f t="shared" ref="B100:I100" si="40">MROUND(B90,100)</f>
        <v>700</v>
      </c>
      <c r="C100" s="262">
        <f t="shared" si="40"/>
        <v>800</v>
      </c>
      <c r="D100" s="262">
        <f t="shared" si="40"/>
        <v>900</v>
      </c>
      <c r="E100" s="262">
        <f t="shared" si="40"/>
        <v>800</v>
      </c>
      <c r="F100" s="319">
        <f t="shared" si="40"/>
        <v>800</v>
      </c>
      <c r="G100" s="261">
        <f t="shared" si="40"/>
        <v>500</v>
      </c>
      <c r="H100" s="260">
        <f t="shared" si="40"/>
        <v>500</v>
      </c>
      <c r="I100" s="322">
        <f t="shared" si="40"/>
        <v>4800</v>
      </c>
    </row>
    <row r="101" spans="1:9" x14ac:dyDescent="0.2">
      <c r="A101" s="292" t="s">
        <v>123</v>
      </c>
      <c r="B101" s="316">
        <f t="shared" ref="B101:I101" si="41">MROUND(B91,100)</f>
        <v>800</v>
      </c>
      <c r="C101" s="262">
        <f t="shared" si="41"/>
        <v>900</v>
      </c>
      <c r="D101" s="262">
        <f t="shared" si="41"/>
        <v>900</v>
      </c>
      <c r="E101" s="262">
        <f t="shared" si="41"/>
        <v>800</v>
      </c>
      <c r="F101" s="319">
        <f t="shared" si="41"/>
        <v>800</v>
      </c>
      <c r="G101" s="261">
        <f t="shared" si="41"/>
        <v>400</v>
      </c>
      <c r="H101" s="260">
        <f t="shared" si="41"/>
        <v>400</v>
      </c>
      <c r="I101" s="322">
        <f t="shared" si="41"/>
        <v>4900</v>
      </c>
    </row>
    <row r="102" spans="1:9" x14ac:dyDescent="0.2">
      <c r="A102" s="292" t="s">
        <v>125</v>
      </c>
      <c r="B102" s="316">
        <f t="shared" ref="B102:I102" si="42">MROUND(B92,100)</f>
        <v>200</v>
      </c>
      <c r="C102" s="262">
        <f t="shared" si="42"/>
        <v>300</v>
      </c>
      <c r="D102" s="262">
        <f t="shared" si="42"/>
        <v>200</v>
      </c>
      <c r="E102" s="262">
        <f t="shared" si="42"/>
        <v>300</v>
      </c>
      <c r="F102" s="319">
        <f t="shared" si="42"/>
        <v>300</v>
      </c>
      <c r="G102" s="261">
        <f t="shared" si="42"/>
        <v>500</v>
      </c>
      <c r="H102" s="260">
        <f t="shared" si="42"/>
        <v>400</v>
      </c>
      <c r="I102" s="322">
        <f t="shared" si="42"/>
        <v>2200</v>
      </c>
    </row>
    <row r="103" spans="1:9" x14ac:dyDescent="0.2">
      <c r="A103" s="334" t="s">
        <v>142</v>
      </c>
      <c r="B103" s="280">
        <f t="shared" ref="B103:I103" si="43">MROUND(B93,100)</f>
        <v>200</v>
      </c>
      <c r="C103" s="281">
        <f t="shared" si="43"/>
        <v>300</v>
      </c>
      <c r="D103" s="281">
        <f t="shared" si="43"/>
        <v>300</v>
      </c>
      <c r="E103" s="281">
        <f t="shared" si="43"/>
        <v>300</v>
      </c>
      <c r="F103" s="320">
        <f t="shared" si="43"/>
        <v>400</v>
      </c>
      <c r="G103" s="280">
        <f t="shared" si="43"/>
        <v>500</v>
      </c>
      <c r="H103" s="271">
        <f t="shared" si="43"/>
        <v>300</v>
      </c>
      <c r="I103" s="323">
        <f t="shared" si="43"/>
        <v>2200</v>
      </c>
    </row>
    <row r="104" spans="1:9" x14ac:dyDescent="0.2">
      <c r="A104" s="324" t="s">
        <v>143</v>
      </c>
      <c r="B104" s="325">
        <f t="shared" ref="B104:I104" si="44">MROUND(B94,100)</f>
        <v>0</v>
      </c>
      <c r="C104" s="330">
        <f t="shared" si="44"/>
        <v>0</v>
      </c>
      <c r="D104" s="330">
        <f t="shared" si="44"/>
        <v>0</v>
      </c>
      <c r="E104" s="330">
        <f t="shared" si="44"/>
        <v>0</v>
      </c>
      <c r="F104" s="331">
        <f t="shared" si="44"/>
        <v>200</v>
      </c>
      <c r="G104" s="325">
        <f t="shared" si="44"/>
        <v>300</v>
      </c>
      <c r="H104" s="332">
        <f t="shared" si="44"/>
        <v>0</v>
      </c>
      <c r="I104" s="333">
        <f t="shared" si="44"/>
        <v>600</v>
      </c>
    </row>
    <row r="105" spans="1:9" x14ac:dyDescent="0.2">
      <c r="A105" s="294" t="s">
        <v>15</v>
      </c>
      <c r="B105" s="317">
        <f t="shared" ref="B105:I105" si="45">MROUND(B95,100)</f>
        <v>3000</v>
      </c>
      <c r="C105" s="327">
        <f t="shared" si="45"/>
        <v>3600</v>
      </c>
      <c r="D105" s="327">
        <f t="shared" si="45"/>
        <v>3500</v>
      </c>
      <c r="E105" s="327">
        <f t="shared" si="45"/>
        <v>3300</v>
      </c>
      <c r="F105" s="287">
        <f t="shared" si="45"/>
        <v>3500</v>
      </c>
      <c r="G105" s="368">
        <f t="shared" si="45"/>
        <v>2800</v>
      </c>
      <c r="H105" s="287">
        <f t="shared" si="45"/>
        <v>2000</v>
      </c>
      <c r="I105" s="290">
        <f t="shared" si="45"/>
        <v>21800</v>
      </c>
    </row>
    <row r="108" spans="1:9" x14ac:dyDescent="0.2">
      <c r="A108" s="2"/>
      <c r="B108" s="485" t="s">
        <v>110</v>
      </c>
      <c r="C108" s="486" t="s">
        <v>111</v>
      </c>
      <c r="D108" s="486" t="s">
        <v>112</v>
      </c>
      <c r="E108" s="486" t="s">
        <v>113</v>
      </c>
      <c r="F108" s="487" t="s">
        <v>114</v>
      </c>
      <c r="G108" s="485" t="s">
        <v>115</v>
      </c>
      <c r="H108" s="488" t="s">
        <v>116</v>
      </c>
      <c r="I108" s="489" t="s">
        <v>35</v>
      </c>
    </row>
    <row r="109" spans="1:9" x14ac:dyDescent="0.2">
      <c r="A109" s="291" t="s">
        <v>118</v>
      </c>
      <c r="B109" s="336">
        <f>+B98/B105</f>
        <v>0.16666666666666666</v>
      </c>
      <c r="C109" s="337">
        <f t="shared" ref="C109:I109" si="46">+C98/C105</f>
        <v>0.16666666666666666</v>
      </c>
      <c r="D109" s="337">
        <f t="shared" si="46"/>
        <v>0.17142857142857143</v>
      </c>
      <c r="E109" s="337">
        <f t="shared" si="46"/>
        <v>0.15151515151515152</v>
      </c>
      <c r="F109" s="351">
        <f t="shared" si="46"/>
        <v>0.14285714285714285</v>
      </c>
      <c r="G109" s="336">
        <f t="shared" si="46"/>
        <v>0.10714285714285714</v>
      </c>
      <c r="H109" s="338">
        <f t="shared" si="46"/>
        <v>0.1</v>
      </c>
      <c r="I109" s="356">
        <f t="shared" si="46"/>
        <v>0.14678899082568808</v>
      </c>
    </row>
    <row r="110" spans="1:9" x14ac:dyDescent="0.2">
      <c r="A110" s="292" t="s">
        <v>120</v>
      </c>
      <c r="B110" s="339">
        <f>+B99/B105</f>
        <v>0.23333333333333334</v>
      </c>
      <c r="C110" s="340">
        <f t="shared" ref="C110:I110" si="47">+C99/C105</f>
        <v>0.16666666666666666</v>
      </c>
      <c r="D110" s="340">
        <f t="shared" si="47"/>
        <v>0.2</v>
      </c>
      <c r="E110" s="340">
        <f t="shared" si="47"/>
        <v>0.18181818181818182</v>
      </c>
      <c r="F110" s="352">
        <f t="shared" si="47"/>
        <v>0.17142857142857143</v>
      </c>
      <c r="G110" s="339">
        <f t="shared" si="47"/>
        <v>0.14285714285714285</v>
      </c>
      <c r="H110" s="341">
        <f t="shared" si="47"/>
        <v>0.15</v>
      </c>
      <c r="I110" s="357">
        <f t="shared" si="47"/>
        <v>0.1743119266055046</v>
      </c>
    </row>
    <row r="111" spans="1:9" x14ac:dyDescent="0.2">
      <c r="A111" s="292" t="s">
        <v>121</v>
      </c>
      <c r="B111" s="339">
        <f>+B100/B105</f>
        <v>0.23333333333333334</v>
      </c>
      <c r="C111" s="340">
        <f t="shared" ref="C111:I111" si="48">+C100/C105</f>
        <v>0.22222222222222221</v>
      </c>
      <c r="D111" s="340">
        <f t="shared" si="48"/>
        <v>0.25714285714285712</v>
      </c>
      <c r="E111" s="340">
        <f t="shared" si="48"/>
        <v>0.24242424242424243</v>
      </c>
      <c r="F111" s="352">
        <f t="shared" si="48"/>
        <v>0.22857142857142856</v>
      </c>
      <c r="G111" s="339">
        <f t="shared" si="48"/>
        <v>0.17857142857142858</v>
      </c>
      <c r="H111" s="341">
        <f t="shared" si="48"/>
        <v>0.25</v>
      </c>
      <c r="I111" s="357">
        <f t="shared" si="48"/>
        <v>0.22018348623853212</v>
      </c>
    </row>
    <row r="112" spans="1:9" x14ac:dyDescent="0.2">
      <c r="A112" s="292" t="s">
        <v>123</v>
      </c>
      <c r="B112" s="339">
        <f>+B101/B105</f>
        <v>0.26666666666666666</v>
      </c>
      <c r="C112" s="340">
        <f t="shared" ref="C112:I112" si="49">+C101/C105</f>
        <v>0.25</v>
      </c>
      <c r="D112" s="340">
        <f t="shared" si="49"/>
        <v>0.25714285714285712</v>
      </c>
      <c r="E112" s="340">
        <f t="shared" si="49"/>
        <v>0.24242424242424243</v>
      </c>
      <c r="F112" s="352">
        <f t="shared" si="49"/>
        <v>0.22857142857142856</v>
      </c>
      <c r="G112" s="339">
        <f t="shared" si="49"/>
        <v>0.14285714285714285</v>
      </c>
      <c r="H112" s="341">
        <f t="shared" si="49"/>
        <v>0.2</v>
      </c>
      <c r="I112" s="357">
        <f t="shared" si="49"/>
        <v>0.22477064220183487</v>
      </c>
    </row>
    <row r="113" spans="1:9" x14ac:dyDescent="0.2">
      <c r="A113" s="292" t="s">
        <v>125</v>
      </c>
      <c r="B113" s="339">
        <f>+B102/B105</f>
        <v>6.6666666666666666E-2</v>
      </c>
      <c r="C113" s="340">
        <f t="shared" ref="C113:I113" si="50">+C102/C105</f>
        <v>8.3333333333333329E-2</v>
      </c>
      <c r="D113" s="340">
        <f t="shared" si="50"/>
        <v>5.7142857142857141E-2</v>
      </c>
      <c r="E113" s="340">
        <f t="shared" si="50"/>
        <v>9.0909090909090912E-2</v>
      </c>
      <c r="F113" s="352">
        <f t="shared" si="50"/>
        <v>8.5714285714285715E-2</v>
      </c>
      <c r="G113" s="339">
        <f t="shared" si="50"/>
        <v>0.17857142857142858</v>
      </c>
      <c r="H113" s="341">
        <f t="shared" si="50"/>
        <v>0.2</v>
      </c>
      <c r="I113" s="357">
        <f t="shared" si="50"/>
        <v>0.10091743119266056</v>
      </c>
    </row>
    <row r="114" spans="1:9" x14ac:dyDescent="0.2">
      <c r="A114" s="334" t="s">
        <v>142</v>
      </c>
      <c r="B114" s="342">
        <f>+B103/B105</f>
        <v>6.6666666666666666E-2</v>
      </c>
      <c r="C114" s="343">
        <f t="shared" ref="C114:I114" si="51">+C103/C105</f>
        <v>8.3333333333333329E-2</v>
      </c>
      <c r="D114" s="343">
        <f t="shared" si="51"/>
        <v>8.5714285714285715E-2</v>
      </c>
      <c r="E114" s="343">
        <f t="shared" si="51"/>
        <v>9.0909090909090912E-2</v>
      </c>
      <c r="F114" s="353">
        <f t="shared" si="51"/>
        <v>0.11428571428571428</v>
      </c>
      <c r="G114" s="342">
        <f t="shared" si="51"/>
        <v>0.17857142857142858</v>
      </c>
      <c r="H114" s="344">
        <f t="shared" si="51"/>
        <v>0.15</v>
      </c>
      <c r="I114" s="358">
        <f t="shared" si="51"/>
        <v>0.10091743119266056</v>
      </c>
    </row>
    <row r="115" spans="1:9" x14ac:dyDescent="0.2">
      <c r="A115" s="324" t="s">
        <v>143</v>
      </c>
      <c r="B115" s="348">
        <f>+B104/B105</f>
        <v>0</v>
      </c>
      <c r="C115" s="349">
        <f t="shared" ref="C115:I115" si="52">+C104/C105</f>
        <v>0</v>
      </c>
      <c r="D115" s="349">
        <f t="shared" si="52"/>
        <v>0</v>
      </c>
      <c r="E115" s="349">
        <f t="shared" si="52"/>
        <v>0</v>
      </c>
      <c r="F115" s="354">
        <f t="shared" si="52"/>
        <v>5.7142857142857141E-2</v>
      </c>
      <c r="G115" s="348">
        <f t="shared" si="52"/>
        <v>0.10714285714285714</v>
      </c>
      <c r="H115" s="350">
        <f t="shared" si="52"/>
        <v>0</v>
      </c>
      <c r="I115" s="359">
        <f t="shared" si="52"/>
        <v>2.7522935779816515E-2</v>
      </c>
    </row>
    <row r="116" spans="1:9" x14ac:dyDescent="0.2">
      <c r="A116" s="294" t="s">
        <v>15</v>
      </c>
      <c r="B116" s="345">
        <f>+B105/B105</f>
        <v>1</v>
      </c>
      <c r="C116" s="346">
        <f t="shared" ref="C116:I116" si="53">+C105/C105</f>
        <v>1</v>
      </c>
      <c r="D116" s="346">
        <f t="shared" si="53"/>
        <v>1</v>
      </c>
      <c r="E116" s="346">
        <f t="shared" si="53"/>
        <v>1</v>
      </c>
      <c r="F116" s="355">
        <f t="shared" si="53"/>
        <v>1</v>
      </c>
      <c r="G116" s="345">
        <f t="shared" si="53"/>
        <v>1</v>
      </c>
      <c r="H116" s="347">
        <f t="shared" si="53"/>
        <v>1</v>
      </c>
      <c r="I116" s="360">
        <f t="shared" si="53"/>
        <v>1</v>
      </c>
    </row>
    <row r="118" spans="1:9" x14ac:dyDescent="0.2">
      <c r="A118" s="361" t="s">
        <v>144</v>
      </c>
      <c r="B118" s="362">
        <f>+B105/$I$105</f>
        <v>0.13761467889908258</v>
      </c>
      <c r="C118" s="363">
        <f t="shared" ref="C118:I118" si="54">+C105/$I$105</f>
        <v>0.16513761467889909</v>
      </c>
      <c r="D118" s="363">
        <f t="shared" si="54"/>
        <v>0.16055045871559634</v>
      </c>
      <c r="E118" s="363">
        <f t="shared" si="54"/>
        <v>0.15137614678899083</v>
      </c>
      <c r="F118" s="366">
        <f t="shared" si="54"/>
        <v>0.16055045871559634</v>
      </c>
      <c r="G118" s="362">
        <f t="shared" si="54"/>
        <v>0.12844036697247707</v>
      </c>
      <c r="H118" s="364">
        <f t="shared" si="54"/>
        <v>9.1743119266055051E-2</v>
      </c>
      <c r="I118" s="569">
        <f t="shared" si="54"/>
        <v>1</v>
      </c>
    </row>
    <row r="130" spans="1:12" x14ac:dyDescent="0.2">
      <c r="A130" s="545"/>
      <c r="B130" s="545"/>
      <c r="C130" s="545"/>
      <c r="D130" s="546"/>
      <c r="E130" s="547"/>
      <c r="F130" s="547"/>
      <c r="G130" s="547"/>
      <c r="H130" s="547"/>
      <c r="I130" s="547"/>
      <c r="J130" s="547"/>
      <c r="K130" s="548"/>
      <c r="L130" s="540"/>
    </row>
    <row r="131" spans="1:12" ht="36" x14ac:dyDescent="0.2">
      <c r="A131" s="545" t="s">
        <v>37</v>
      </c>
      <c r="B131" s="545" t="s">
        <v>109</v>
      </c>
      <c r="C131" s="541" t="s">
        <v>117</v>
      </c>
      <c r="D131" s="542">
        <v>85</v>
      </c>
      <c r="E131" s="543">
        <v>3</v>
      </c>
      <c r="F131" s="543">
        <v>1</v>
      </c>
      <c r="G131" s="543">
        <v>0</v>
      </c>
      <c r="H131" s="543">
        <v>1</v>
      </c>
      <c r="I131" s="543">
        <v>237</v>
      </c>
      <c r="J131" s="543">
        <v>457</v>
      </c>
      <c r="K131" s="544">
        <v>784</v>
      </c>
      <c r="L131" s="540"/>
    </row>
    <row r="132" spans="1:12" x14ac:dyDescent="0.2">
      <c r="A132" s="541"/>
      <c r="B132" s="541"/>
      <c r="C132" s="541" t="s">
        <v>119</v>
      </c>
      <c r="D132" s="542">
        <v>135</v>
      </c>
      <c r="E132" s="543">
        <v>6</v>
      </c>
      <c r="F132" s="543">
        <v>1</v>
      </c>
      <c r="G132" s="543">
        <v>0</v>
      </c>
      <c r="H132" s="543">
        <v>1</v>
      </c>
      <c r="I132" s="543">
        <v>280</v>
      </c>
      <c r="J132" s="543">
        <v>659</v>
      </c>
      <c r="K132" s="544">
        <v>1082</v>
      </c>
      <c r="L132" s="540"/>
    </row>
    <row r="133" spans="1:12" x14ac:dyDescent="0.2">
      <c r="A133" s="541"/>
      <c r="B133" s="541"/>
      <c r="C133" s="541" t="s">
        <v>122</v>
      </c>
      <c r="D133" s="542">
        <v>1228</v>
      </c>
      <c r="E133" s="543">
        <v>1342</v>
      </c>
      <c r="F133" s="543">
        <v>1329</v>
      </c>
      <c r="G133" s="543">
        <v>1395</v>
      </c>
      <c r="H133" s="543">
        <v>1145</v>
      </c>
      <c r="I133" s="543">
        <v>397</v>
      </c>
      <c r="J133" s="543">
        <v>100</v>
      </c>
      <c r="K133" s="544">
        <v>6936</v>
      </c>
      <c r="L133" s="540"/>
    </row>
    <row r="134" spans="1:12" x14ac:dyDescent="0.2">
      <c r="A134" s="541"/>
      <c r="B134" s="541"/>
      <c r="C134" s="541" t="s">
        <v>124</v>
      </c>
      <c r="D134" s="542">
        <v>3360</v>
      </c>
      <c r="E134" s="543">
        <v>4308</v>
      </c>
      <c r="F134" s="543">
        <v>3549</v>
      </c>
      <c r="G134" s="543">
        <v>3973</v>
      </c>
      <c r="H134" s="543">
        <v>3591</v>
      </c>
      <c r="I134" s="543">
        <v>1184</v>
      </c>
      <c r="J134" s="543">
        <v>653</v>
      </c>
      <c r="K134" s="544">
        <v>20618</v>
      </c>
      <c r="L134" s="540"/>
    </row>
    <row r="135" spans="1:12" x14ac:dyDescent="0.2">
      <c r="A135" s="541"/>
      <c r="B135" s="541"/>
      <c r="C135" s="541" t="s">
        <v>126</v>
      </c>
      <c r="D135" s="542">
        <v>6053</v>
      </c>
      <c r="E135" s="543">
        <v>7530</v>
      </c>
      <c r="F135" s="543">
        <v>7511</v>
      </c>
      <c r="G135" s="543">
        <v>6964</v>
      </c>
      <c r="H135" s="543">
        <v>6120</v>
      </c>
      <c r="I135" s="543">
        <v>5117</v>
      </c>
      <c r="J135" s="543">
        <v>2944</v>
      </c>
      <c r="K135" s="544">
        <v>42239</v>
      </c>
      <c r="L135" s="540"/>
    </row>
    <row r="136" spans="1:12" x14ac:dyDescent="0.2">
      <c r="A136" s="541"/>
      <c r="B136" s="541"/>
      <c r="C136" s="541" t="s">
        <v>127</v>
      </c>
      <c r="D136" s="542">
        <v>5773</v>
      </c>
      <c r="E136" s="543">
        <v>7559</v>
      </c>
      <c r="F136" s="543">
        <v>7601</v>
      </c>
      <c r="G136" s="543">
        <v>7683</v>
      </c>
      <c r="H136" s="543">
        <v>7074</v>
      </c>
      <c r="I136" s="543">
        <v>5298</v>
      </c>
      <c r="J136" s="543">
        <v>4291</v>
      </c>
      <c r="K136" s="544">
        <v>45279</v>
      </c>
      <c r="L136" s="540"/>
    </row>
    <row r="137" spans="1:12" x14ac:dyDescent="0.2">
      <c r="A137" s="541"/>
      <c r="B137" s="541"/>
      <c r="C137" s="541" t="s">
        <v>128</v>
      </c>
      <c r="D137" s="542">
        <v>5723</v>
      </c>
      <c r="E137" s="543">
        <v>7056</v>
      </c>
      <c r="F137" s="543">
        <v>7213</v>
      </c>
      <c r="G137" s="543">
        <v>7227</v>
      </c>
      <c r="H137" s="543">
        <v>6984</v>
      </c>
      <c r="I137" s="543">
        <v>6265</v>
      </c>
      <c r="J137" s="543">
        <v>4508</v>
      </c>
      <c r="K137" s="544">
        <v>44976</v>
      </c>
      <c r="L137" s="540"/>
    </row>
    <row r="138" spans="1:12" x14ac:dyDescent="0.2">
      <c r="A138" s="541"/>
      <c r="B138" s="541"/>
      <c r="C138" s="541" t="s">
        <v>129</v>
      </c>
      <c r="D138" s="542">
        <v>8652</v>
      </c>
      <c r="E138" s="543">
        <v>10680</v>
      </c>
      <c r="F138" s="543">
        <v>9764</v>
      </c>
      <c r="G138" s="543">
        <v>9817</v>
      </c>
      <c r="H138" s="543">
        <v>8924</v>
      </c>
      <c r="I138" s="543">
        <v>7088</v>
      </c>
      <c r="J138" s="543">
        <v>5253</v>
      </c>
      <c r="K138" s="544">
        <v>60178</v>
      </c>
      <c r="L138" s="540"/>
    </row>
    <row r="139" spans="1:12" x14ac:dyDescent="0.2">
      <c r="A139" s="541"/>
      <c r="B139" s="541"/>
      <c r="C139" s="541" t="s">
        <v>130</v>
      </c>
      <c r="D139" s="542">
        <v>8906</v>
      </c>
      <c r="E139" s="543">
        <v>11561</v>
      </c>
      <c r="F139" s="543">
        <v>11896</v>
      </c>
      <c r="G139" s="543">
        <v>11329</v>
      </c>
      <c r="H139" s="543">
        <v>10287</v>
      </c>
      <c r="I139" s="543">
        <v>10511</v>
      </c>
      <c r="J139" s="543">
        <v>10609</v>
      </c>
      <c r="K139" s="544">
        <v>75099</v>
      </c>
      <c r="L139" s="540"/>
    </row>
    <row r="140" spans="1:12" x14ac:dyDescent="0.2">
      <c r="A140" s="541"/>
      <c r="B140" s="541"/>
      <c r="C140" s="541" t="s">
        <v>131</v>
      </c>
      <c r="D140" s="542">
        <v>8485</v>
      </c>
      <c r="E140" s="543">
        <v>9851</v>
      </c>
      <c r="F140" s="543">
        <v>10159</v>
      </c>
      <c r="G140" s="543">
        <v>9185</v>
      </c>
      <c r="H140" s="543">
        <v>8748</v>
      </c>
      <c r="I140" s="543">
        <v>7896</v>
      </c>
      <c r="J140" s="543">
        <v>7492</v>
      </c>
      <c r="K140" s="544">
        <v>61816</v>
      </c>
      <c r="L140" s="540"/>
    </row>
    <row r="141" spans="1:12" x14ac:dyDescent="0.2">
      <c r="A141" s="541"/>
      <c r="B141" s="541"/>
      <c r="C141" s="541" t="s">
        <v>132</v>
      </c>
      <c r="D141" s="542">
        <v>7801</v>
      </c>
      <c r="E141" s="543">
        <v>9601</v>
      </c>
      <c r="F141" s="543">
        <v>9173</v>
      </c>
      <c r="G141" s="543">
        <v>9073</v>
      </c>
      <c r="H141" s="543">
        <v>8030</v>
      </c>
      <c r="I141" s="543">
        <v>5828</v>
      </c>
      <c r="J141" s="543">
        <v>4593</v>
      </c>
      <c r="K141" s="544">
        <v>54099</v>
      </c>
      <c r="L141" s="540"/>
    </row>
    <row r="142" spans="1:12" x14ac:dyDescent="0.2">
      <c r="A142" s="541"/>
      <c r="B142" s="541"/>
      <c r="C142" s="541" t="s">
        <v>133</v>
      </c>
      <c r="D142" s="542">
        <v>6973</v>
      </c>
      <c r="E142" s="543">
        <v>9200</v>
      </c>
      <c r="F142" s="543">
        <v>9845</v>
      </c>
      <c r="G142" s="543">
        <v>8612</v>
      </c>
      <c r="H142" s="543">
        <v>8045</v>
      </c>
      <c r="I142" s="543">
        <v>8487</v>
      </c>
      <c r="J142" s="543">
        <v>7897</v>
      </c>
      <c r="K142" s="544">
        <v>59059</v>
      </c>
      <c r="L142" s="540"/>
    </row>
    <row r="143" spans="1:12" x14ac:dyDescent="0.2">
      <c r="A143" s="541"/>
      <c r="B143" s="541"/>
      <c r="C143" s="541" t="s">
        <v>134</v>
      </c>
      <c r="D143" s="542">
        <v>3601</v>
      </c>
      <c r="E143" s="543">
        <v>4298</v>
      </c>
      <c r="F143" s="543">
        <v>5133</v>
      </c>
      <c r="G143" s="543">
        <v>4207</v>
      </c>
      <c r="H143" s="543">
        <v>4311</v>
      </c>
      <c r="I143" s="543">
        <v>5134</v>
      </c>
      <c r="J143" s="543">
        <v>5722</v>
      </c>
      <c r="K143" s="544">
        <v>32406</v>
      </c>
      <c r="L143" s="540"/>
    </row>
    <row r="144" spans="1:12" x14ac:dyDescent="0.2">
      <c r="A144" s="541"/>
      <c r="B144" s="541"/>
      <c r="C144" s="541" t="s">
        <v>135</v>
      </c>
      <c r="D144" s="542">
        <v>4584</v>
      </c>
      <c r="E144" s="543">
        <v>5170</v>
      </c>
      <c r="F144" s="543">
        <v>6421</v>
      </c>
      <c r="G144" s="543">
        <v>4538</v>
      </c>
      <c r="H144" s="543">
        <v>3939</v>
      </c>
      <c r="I144" s="543">
        <v>4072</v>
      </c>
      <c r="J144" s="543">
        <v>3509</v>
      </c>
      <c r="K144" s="544">
        <v>32233</v>
      </c>
      <c r="L144" s="540"/>
    </row>
    <row r="145" spans="1:12" x14ac:dyDescent="0.2">
      <c r="A145" s="541"/>
      <c r="B145" s="541"/>
      <c r="C145" s="541" t="s">
        <v>136</v>
      </c>
      <c r="D145" s="542">
        <v>2780</v>
      </c>
      <c r="E145" s="543">
        <v>2876</v>
      </c>
      <c r="F145" s="543">
        <v>3539</v>
      </c>
      <c r="G145" s="543">
        <v>3415</v>
      </c>
      <c r="H145" s="543">
        <v>3736</v>
      </c>
      <c r="I145" s="543">
        <v>5030</v>
      </c>
      <c r="J145" s="543">
        <v>5334</v>
      </c>
      <c r="K145" s="544">
        <v>26710</v>
      </c>
      <c r="L145" s="540"/>
    </row>
    <row r="146" spans="1:12" x14ac:dyDescent="0.2">
      <c r="A146" s="541"/>
      <c r="B146" s="541"/>
      <c r="C146" s="541" t="s">
        <v>137</v>
      </c>
      <c r="D146" s="542">
        <v>2859</v>
      </c>
      <c r="E146" s="543">
        <v>3144</v>
      </c>
      <c r="F146" s="543">
        <v>3373</v>
      </c>
      <c r="G146" s="543">
        <v>3492</v>
      </c>
      <c r="H146" s="543">
        <v>2420</v>
      </c>
      <c r="I146" s="543">
        <v>3298</v>
      </c>
      <c r="J146" s="543">
        <v>3819</v>
      </c>
      <c r="K146" s="544">
        <v>22405</v>
      </c>
      <c r="L146" s="540"/>
    </row>
    <row r="147" spans="1:12" x14ac:dyDescent="0.2">
      <c r="A147" s="541"/>
      <c r="B147" s="541"/>
      <c r="C147" s="541" t="s">
        <v>138</v>
      </c>
      <c r="D147" s="542">
        <v>2313</v>
      </c>
      <c r="E147" s="543">
        <v>3454</v>
      </c>
      <c r="F147" s="543">
        <v>4012</v>
      </c>
      <c r="G147" s="543">
        <v>2849</v>
      </c>
      <c r="H147" s="543">
        <v>2727</v>
      </c>
      <c r="I147" s="543">
        <v>2537</v>
      </c>
      <c r="J147" s="543">
        <v>2317</v>
      </c>
      <c r="K147" s="544">
        <v>20209</v>
      </c>
      <c r="L147" s="540"/>
    </row>
    <row r="148" spans="1:12" x14ac:dyDescent="0.2">
      <c r="A148" s="541"/>
      <c r="B148" s="541"/>
      <c r="C148" s="541" t="s">
        <v>139</v>
      </c>
      <c r="D148" s="542">
        <v>1264</v>
      </c>
      <c r="E148" s="543">
        <v>1134</v>
      </c>
      <c r="F148" s="543">
        <v>1272</v>
      </c>
      <c r="G148" s="543">
        <v>1363</v>
      </c>
      <c r="H148" s="543">
        <v>1828</v>
      </c>
      <c r="I148" s="543">
        <v>2669</v>
      </c>
      <c r="J148" s="543">
        <v>1156</v>
      </c>
      <c r="K148" s="544">
        <v>10686</v>
      </c>
      <c r="L148" s="540"/>
    </row>
    <row r="149" spans="1:12" x14ac:dyDescent="0.2">
      <c r="A149" s="541"/>
      <c r="B149" s="545"/>
      <c r="C149" s="545" t="s">
        <v>140</v>
      </c>
      <c r="D149" s="546">
        <v>472</v>
      </c>
      <c r="E149" s="547">
        <v>569</v>
      </c>
      <c r="F149" s="547">
        <v>624</v>
      </c>
      <c r="G149" s="547">
        <v>786</v>
      </c>
      <c r="H149" s="547">
        <v>1052</v>
      </c>
      <c r="I149" s="547">
        <v>1593</v>
      </c>
      <c r="J149" s="547">
        <v>538</v>
      </c>
      <c r="K149" s="548">
        <v>5634</v>
      </c>
      <c r="L149" s="540"/>
    </row>
    <row r="150" spans="1:12" x14ac:dyDescent="0.2">
      <c r="A150" s="545"/>
      <c r="B150" s="545" t="s">
        <v>141</v>
      </c>
      <c r="C150" s="545"/>
      <c r="D150" s="546">
        <v>81047</v>
      </c>
      <c r="E150" s="547">
        <v>99342</v>
      </c>
      <c r="F150" s="547">
        <v>102416</v>
      </c>
      <c r="G150" s="547">
        <v>95908</v>
      </c>
      <c r="H150" s="547">
        <v>88963</v>
      </c>
      <c r="I150" s="547">
        <v>82921</v>
      </c>
      <c r="J150" s="547">
        <v>71851</v>
      </c>
      <c r="K150" s="548">
        <v>622448</v>
      </c>
      <c r="L150" s="540"/>
    </row>
    <row r="151" spans="1:12" x14ac:dyDescent="0.2">
      <c r="A151" s="545"/>
      <c r="B151" s="545"/>
      <c r="C151" s="545"/>
      <c r="D151" s="546"/>
      <c r="E151" s="547"/>
      <c r="F151" s="547"/>
      <c r="G151" s="547"/>
      <c r="H151" s="547"/>
      <c r="I151" s="547"/>
      <c r="J151" s="547"/>
      <c r="K151" s="548"/>
      <c r="L151" s="540"/>
    </row>
    <row r="152" spans="1:12" ht="36" x14ac:dyDescent="0.2">
      <c r="A152" s="545" t="s">
        <v>172</v>
      </c>
      <c r="B152" s="545" t="s">
        <v>109</v>
      </c>
      <c r="C152" s="541" t="s">
        <v>117</v>
      </c>
      <c r="D152" s="542">
        <v>2</v>
      </c>
      <c r="E152" s="543">
        <v>0</v>
      </c>
      <c r="F152" s="543">
        <v>0</v>
      </c>
      <c r="G152" s="543">
        <v>0</v>
      </c>
      <c r="H152" s="543">
        <v>0</v>
      </c>
      <c r="I152" s="543">
        <v>7</v>
      </c>
      <c r="J152" s="543">
        <v>1</v>
      </c>
      <c r="K152" s="544">
        <v>10</v>
      </c>
      <c r="L152" s="540"/>
    </row>
    <row r="153" spans="1:12" x14ac:dyDescent="0.2">
      <c r="A153" s="541"/>
      <c r="B153" s="541"/>
      <c r="C153" s="541" t="s">
        <v>119</v>
      </c>
      <c r="D153" s="542">
        <v>24</v>
      </c>
      <c r="E153" s="543">
        <v>0</v>
      </c>
      <c r="F153" s="543">
        <v>0</v>
      </c>
      <c r="G153" s="543">
        <v>0</v>
      </c>
      <c r="H153" s="543">
        <v>0</v>
      </c>
      <c r="I153" s="543">
        <v>18</v>
      </c>
      <c r="J153" s="543">
        <v>36</v>
      </c>
      <c r="K153" s="544">
        <v>78</v>
      </c>
      <c r="L153" s="540"/>
    </row>
    <row r="154" spans="1:12" x14ac:dyDescent="0.2">
      <c r="A154" s="541"/>
      <c r="B154" s="541"/>
      <c r="C154" s="541" t="s">
        <v>122</v>
      </c>
      <c r="D154" s="542">
        <v>44</v>
      </c>
      <c r="E154" s="543">
        <v>44</v>
      </c>
      <c r="F154" s="543">
        <v>47</v>
      </c>
      <c r="G154" s="543">
        <v>50</v>
      </c>
      <c r="H154" s="543">
        <v>38</v>
      </c>
      <c r="I154" s="543">
        <v>5</v>
      </c>
      <c r="J154" s="543">
        <v>0</v>
      </c>
      <c r="K154" s="544">
        <v>228</v>
      </c>
      <c r="L154" s="540"/>
    </row>
    <row r="155" spans="1:12" x14ac:dyDescent="0.2">
      <c r="A155" s="541"/>
      <c r="B155" s="541"/>
      <c r="C155" s="541" t="s">
        <v>124</v>
      </c>
      <c r="D155" s="542">
        <v>127</v>
      </c>
      <c r="E155" s="543">
        <v>96</v>
      </c>
      <c r="F155" s="543">
        <v>93</v>
      </c>
      <c r="G155" s="543">
        <v>164</v>
      </c>
      <c r="H155" s="543">
        <v>103</v>
      </c>
      <c r="I155" s="543">
        <v>7</v>
      </c>
      <c r="J155" s="543">
        <v>7</v>
      </c>
      <c r="K155" s="544">
        <v>597</v>
      </c>
      <c r="L155" s="540"/>
    </row>
    <row r="156" spans="1:12" x14ac:dyDescent="0.2">
      <c r="A156" s="541"/>
      <c r="B156" s="541"/>
      <c r="C156" s="541" t="s">
        <v>126</v>
      </c>
      <c r="D156" s="542">
        <v>113</v>
      </c>
      <c r="E156" s="543">
        <v>110</v>
      </c>
      <c r="F156" s="543">
        <v>135</v>
      </c>
      <c r="G156" s="543">
        <v>126</v>
      </c>
      <c r="H156" s="543">
        <v>79</v>
      </c>
      <c r="I156" s="543">
        <v>83</v>
      </c>
      <c r="J156" s="543">
        <v>54</v>
      </c>
      <c r="K156" s="544">
        <v>700</v>
      </c>
      <c r="L156" s="540"/>
    </row>
    <row r="157" spans="1:12" x14ac:dyDescent="0.2">
      <c r="A157" s="541"/>
      <c r="B157" s="541"/>
      <c r="C157" s="541" t="s">
        <v>127</v>
      </c>
      <c r="D157" s="542">
        <v>61</v>
      </c>
      <c r="E157" s="543">
        <v>71</v>
      </c>
      <c r="F157" s="543">
        <v>76</v>
      </c>
      <c r="G157" s="543">
        <v>45</v>
      </c>
      <c r="H157" s="543">
        <v>56</v>
      </c>
      <c r="I157" s="543">
        <v>62</v>
      </c>
      <c r="J157" s="543">
        <v>23</v>
      </c>
      <c r="K157" s="544">
        <v>394</v>
      </c>
      <c r="L157" s="540"/>
    </row>
    <row r="158" spans="1:12" x14ac:dyDescent="0.2">
      <c r="A158" s="541"/>
      <c r="B158" s="541"/>
      <c r="C158" s="541" t="s">
        <v>128</v>
      </c>
      <c r="D158" s="542">
        <v>16</v>
      </c>
      <c r="E158" s="543">
        <v>19</v>
      </c>
      <c r="F158" s="543">
        <v>49</v>
      </c>
      <c r="G158" s="543">
        <v>24</v>
      </c>
      <c r="H158" s="543">
        <v>12</v>
      </c>
      <c r="I158" s="543">
        <v>60</v>
      </c>
      <c r="J158" s="543">
        <v>31</v>
      </c>
      <c r="K158" s="544">
        <v>211</v>
      </c>
      <c r="L158" s="540"/>
    </row>
    <row r="159" spans="1:12" x14ac:dyDescent="0.2">
      <c r="A159" s="541"/>
      <c r="B159" s="541"/>
      <c r="C159" s="541" t="s">
        <v>129</v>
      </c>
      <c r="D159" s="542">
        <v>47</v>
      </c>
      <c r="E159" s="543">
        <v>44</v>
      </c>
      <c r="F159" s="543">
        <v>48</v>
      </c>
      <c r="G159" s="543">
        <v>83</v>
      </c>
      <c r="H159" s="543">
        <v>55</v>
      </c>
      <c r="I159" s="543">
        <v>67</v>
      </c>
      <c r="J159" s="543">
        <v>66</v>
      </c>
      <c r="K159" s="544">
        <v>410</v>
      </c>
      <c r="L159" s="540"/>
    </row>
    <row r="160" spans="1:12" x14ac:dyDescent="0.2">
      <c r="A160" s="541"/>
      <c r="B160" s="541"/>
      <c r="C160" s="541" t="s">
        <v>130</v>
      </c>
      <c r="D160" s="542">
        <v>50</v>
      </c>
      <c r="E160" s="543">
        <v>61</v>
      </c>
      <c r="F160" s="543">
        <v>47</v>
      </c>
      <c r="G160" s="543">
        <v>51</v>
      </c>
      <c r="H160" s="543">
        <v>57</v>
      </c>
      <c r="I160" s="543">
        <v>55</v>
      </c>
      <c r="J160" s="543">
        <v>75</v>
      </c>
      <c r="K160" s="544">
        <v>396</v>
      </c>
      <c r="L160" s="540"/>
    </row>
    <row r="161" spans="1:12" x14ac:dyDescent="0.2">
      <c r="A161" s="541"/>
      <c r="B161" s="541"/>
      <c r="C161" s="541" t="s">
        <v>131</v>
      </c>
      <c r="D161" s="542">
        <v>78</v>
      </c>
      <c r="E161" s="543">
        <v>114</v>
      </c>
      <c r="F161" s="543">
        <v>82</v>
      </c>
      <c r="G161" s="543">
        <v>91</v>
      </c>
      <c r="H161" s="543">
        <v>43</v>
      </c>
      <c r="I161" s="543">
        <v>93</v>
      </c>
      <c r="J161" s="543">
        <v>45</v>
      </c>
      <c r="K161" s="544">
        <v>546</v>
      </c>
      <c r="L161" s="540"/>
    </row>
    <row r="162" spans="1:12" x14ac:dyDescent="0.2">
      <c r="A162" s="541"/>
      <c r="B162" s="541"/>
      <c r="C162" s="541" t="s">
        <v>132</v>
      </c>
      <c r="D162" s="542">
        <v>112</v>
      </c>
      <c r="E162" s="543">
        <v>129</v>
      </c>
      <c r="F162" s="543">
        <v>217</v>
      </c>
      <c r="G162" s="543">
        <v>212</v>
      </c>
      <c r="H162" s="543">
        <v>132</v>
      </c>
      <c r="I162" s="543">
        <v>27</v>
      </c>
      <c r="J162" s="543">
        <v>60</v>
      </c>
      <c r="K162" s="544">
        <v>889</v>
      </c>
      <c r="L162" s="540"/>
    </row>
    <row r="163" spans="1:12" x14ac:dyDescent="0.2">
      <c r="A163" s="541"/>
      <c r="B163" s="541"/>
      <c r="C163" s="541" t="s">
        <v>133</v>
      </c>
      <c r="D163" s="542">
        <v>58</v>
      </c>
      <c r="E163" s="543">
        <v>52</v>
      </c>
      <c r="F163" s="543">
        <v>56</v>
      </c>
      <c r="G163" s="543">
        <v>60</v>
      </c>
      <c r="H163" s="543">
        <v>62</v>
      </c>
      <c r="I163" s="543">
        <v>77</v>
      </c>
      <c r="J163" s="543">
        <v>84</v>
      </c>
      <c r="K163" s="544">
        <v>449</v>
      </c>
      <c r="L163" s="540"/>
    </row>
    <row r="164" spans="1:12" x14ac:dyDescent="0.2">
      <c r="A164" s="541"/>
      <c r="B164" s="541"/>
      <c r="C164" s="541" t="s">
        <v>134</v>
      </c>
      <c r="D164" s="542">
        <v>81</v>
      </c>
      <c r="E164" s="543">
        <v>97</v>
      </c>
      <c r="F164" s="543">
        <v>92</v>
      </c>
      <c r="G164" s="543">
        <v>97</v>
      </c>
      <c r="H164" s="543">
        <v>94</v>
      </c>
      <c r="I164" s="543">
        <v>38</v>
      </c>
      <c r="J164" s="543">
        <v>27</v>
      </c>
      <c r="K164" s="544">
        <v>526</v>
      </c>
      <c r="L164" s="540"/>
    </row>
    <row r="165" spans="1:12" x14ac:dyDescent="0.2">
      <c r="A165" s="541"/>
      <c r="B165" s="541"/>
      <c r="C165" s="541" t="s">
        <v>135</v>
      </c>
      <c r="D165" s="542">
        <v>51</v>
      </c>
      <c r="E165" s="543">
        <v>58</v>
      </c>
      <c r="F165" s="543">
        <v>133</v>
      </c>
      <c r="G165" s="543">
        <v>90</v>
      </c>
      <c r="H165" s="543">
        <v>38</v>
      </c>
      <c r="I165" s="543">
        <v>73</v>
      </c>
      <c r="J165" s="543">
        <v>47</v>
      </c>
      <c r="K165" s="544">
        <v>490</v>
      </c>
      <c r="L165" s="540"/>
    </row>
    <row r="166" spans="1:12" x14ac:dyDescent="0.2">
      <c r="A166" s="541"/>
      <c r="B166" s="541"/>
      <c r="C166" s="541" t="s">
        <v>136</v>
      </c>
      <c r="D166" s="542">
        <v>69</v>
      </c>
      <c r="E166" s="543">
        <v>83</v>
      </c>
      <c r="F166" s="543">
        <v>98</v>
      </c>
      <c r="G166" s="543">
        <v>88</v>
      </c>
      <c r="H166" s="543">
        <v>47</v>
      </c>
      <c r="I166" s="543">
        <v>72</v>
      </c>
      <c r="J166" s="543">
        <v>99</v>
      </c>
      <c r="K166" s="544">
        <v>556</v>
      </c>
      <c r="L166" s="540"/>
    </row>
    <row r="167" spans="1:12" x14ac:dyDescent="0.2">
      <c r="A167" s="541"/>
      <c r="B167" s="541"/>
      <c r="C167" s="541" t="s">
        <v>137</v>
      </c>
      <c r="D167" s="542">
        <v>45</v>
      </c>
      <c r="E167" s="543">
        <v>44</v>
      </c>
      <c r="F167" s="543">
        <v>77</v>
      </c>
      <c r="G167" s="543">
        <v>37</v>
      </c>
      <c r="H167" s="543">
        <v>38</v>
      </c>
      <c r="I167" s="543">
        <v>52</v>
      </c>
      <c r="J167" s="543">
        <v>58</v>
      </c>
      <c r="K167" s="544">
        <v>351</v>
      </c>
      <c r="L167" s="540"/>
    </row>
    <row r="168" spans="1:12" x14ac:dyDescent="0.2">
      <c r="A168" s="541"/>
      <c r="B168" s="541"/>
      <c r="C168" s="541" t="s">
        <v>138</v>
      </c>
      <c r="D168" s="542">
        <v>27</v>
      </c>
      <c r="E168" s="543">
        <v>42</v>
      </c>
      <c r="F168" s="543">
        <v>45</v>
      </c>
      <c r="G168" s="543">
        <v>42</v>
      </c>
      <c r="H168" s="543">
        <v>11</v>
      </c>
      <c r="I168" s="543">
        <v>40</v>
      </c>
      <c r="J168" s="543">
        <v>14</v>
      </c>
      <c r="K168" s="544">
        <v>221</v>
      </c>
      <c r="L168" s="540"/>
    </row>
    <row r="169" spans="1:12" x14ac:dyDescent="0.2">
      <c r="A169" s="541"/>
      <c r="B169" s="541"/>
      <c r="C169" s="541" t="s">
        <v>139</v>
      </c>
      <c r="D169" s="542">
        <v>34</v>
      </c>
      <c r="E169" s="543">
        <v>43</v>
      </c>
      <c r="F169" s="543">
        <v>77</v>
      </c>
      <c r="G169" s="543">
        <v>28</v>
      </c>
      <c r="H169" s="543">
        <v>13</v>
      </c>
      <c r="I169" s="543">
        <v>27</v>
      </c>
      <c r="J169" s="543">
        <v>72</v>
      </c>
      <c r="K169" s="544">
        <v>294</v>
      </c>
      <c r="L169" s="540"/>
    </row>
    <row r="170" spans="1:12" x14ac:dyDescent="0.2">
      <c r="A170" s="541"/>
      <c r="B170" s="545"/>
      <c r="C170" s="545" t="s">
        <v>140</v>
      </c>
      <c r="D170" s="546">
        <v>24</v>
      </c>
      <c r="E170" s="547">
        <v>19</v>
      </c>
      <c r="F170" s="547">
        <v>24</v>
      </c>
      <c r="G170" s="547">
        <v>22</v>
      </c>
      <c r="H170" s="547">
        <v>22</v>
      </c>
      <c r="I170" s="547">
        <v>10</v>
      </c>
      <c r="J170" s="547">
        <v>6</v>
      </c>
      <c r="K170" s="548">
        <v>127</v>
      </c>
      <c r="L170" s="540"/>
    </row>
    <row r="171" spans="1:12" x14ac:dyDescent="0.2">
      <c r="A171" s="545"/>
      <c r="B171" s="545" t="s">
        <v>141</v>
      </c>
      <c r="C171" s="545"/>
      <c r="D171" s="546">
        <v>1063</v>
      </c>
      <c r="E171" s="547">
        <v>1126</v>
      </c>
      <c r="F171" s="547">
        <v>1396</v>
      </c>
      <c r="G171" s="547">
        <v>1310</v>
      </c>
      <c r="H171" s="547">
        <v>900</v>
      </c>
      <c r="I171" s="547">
        <v>873</v>
      </c>
      <c r="J171" s="547">
        <v>805</v>
      </c>
      <c r="K171" s="548">
        <v>7473</v>
      </c>
      <c r="L171" s="540"/>
    </row>
    <row r="172" spans="1:12" x14ac:dyDescent="0.2">
      <c r="A172" s="545"/>
      <c r="B172" s="545"/>
      <c r="C172" s="545"/>
      <c r="D172" s="546"/>
      <c r="E172" s="547"/>
      <c r="F172" s="547"/>
      <c r="G172" s="547"/>
      <c r="H172" s="547"/>
      <c r="I172" s="547"/>
      <c r="J172" s="547"/>
      <c r="K172" s="548"/>
      <c r="L172" s="540"/>
    </row>
    <row r="173" spans="1:12" ht="36" x14ac:dyDescent="0.2">
      <c r="A173" s="545" t="s">
        <v>141</v>
      </c>
      <c r="B173" s="545" t="s">
        <v>109</v>
      </c>
      <c r="C173" s="541" t="s">
        <v>117</v>
      </c>
      <c r="D173" s="542">
        <v>110</v>
      </c>
      <c r="E173" s="543">
        <v>3</v>
      </c>
      <c r="F173" s="543">
        <v>1</v>
      </c>
      <c r="G173" s="543">
        <v>0</v>
      </c>
      <c r="H173" s="543">
        <v>2</v>
      </c>
      <c r="I173" s="543">
        <v>329</v>
      </c>
      <c r="J173" s="543">
        <v>577</v>
      </c>
      <c r="K173" s="544">
        <v>1022</v>
      </c>
      <c r="L173" s="540"/>
    </row>
    <row r="174" spans="1:12" x14ac:dyDescent="0.2">
      <c r="A174" s="541"/>
      <c r="B174" s="541"/>
      <c r="C174" s="541" t="s">
        <v>119</v>
      </c>
      <c r="D174" s="542">
        <v>182</v>
      </c>
      <c r="E174" s="543">
        <v>8</v>
      </c>
      <c r="F174" s="543">
        <v>1</v>
      </c>
      <c r="G174" s="543">
        <v>0</v>
      </c>
      <c r="H174" s="543">
        <v>2</v>
      </c>
      <c r="I174" s="543">
        <v>400</v>
      </c>
      <c r="J174" s="543">
        <v>906</v>
      </c>
      <c r="K174" s="544">
        <v>1499</v>
      </c>
      <c r="L174" s="540"/>
    </row>
    <row r="175" spans="1:12" x14ac:dyDescent="0.2">
      <c r="A175" s="541"/>
      <c r="B175" s="541"/>
      <c r="C175" s="541" t="s">
        <v>122</v>
      </c>
      <c r="D175" s="542">
        <v>1460</v>
      </c>
      <c r="E175" s="543">
        <v>1631</v>
      </c>
      <c r="F175" s="543">
        <v>1616</v>
      </c>
      <c r="G175" s="543">
        <v>1657</v>
      </c>
      <c r="H175" s="543">
        <v>1345</v>
      </c>
      <c r="I175" s="543">
        <v>598</v>
      </c>
      <c r="J175" s="543">
        <v>235</v>
      </c>
      <c r="K175" s="544">
        <v>8542</v>
      </c>
      <c r="L175" s="540"/>
    </row>
    <row r="176" spans="1:12" x14ac:dyDescent="0.2">
      <c r="A176" s="541"/>
      <c r="B176" s="541"/>
      <c r="C176" s="541" t="s">
        <v>124</v>
      </c>
      <c r="D176" s="542">
        <v>3842</v>
      </c>
      <c r="E176" s="543">
        <v>4791</v>
      </c>
      <c r="F176" s="543">
        <v>3980</v>
      </c>
      <c r="G176" s="543">
        <v>4474</v>
      </c>
      <c r="H176" s="543">
        <v>4018</v>
      </c>
      <c r="I176" s="543">
        <v>1279</v>
      </c>
      <c r="J176" s="543">
        <v>709</v>
      </c>
      <c r="K176" s="544">
        <v>23093</v>
      </c>
      <c r="L176" s="540"/>
    </row>
    <row r="177" spans="1:12" x14ac:dyDescent="0.2">
      <c r="A177" s="541"/>
      <c r="B177" s="541"/>
      <c r="C177" s="541" t="s">
        <v>126</v>
      </c>
      <c r="D177" s="542">
        <v>6527</v>
      </c>
      <c r="E177" s="543">
        <v>7939</v>
      </c>
      <c r="F177" s="543">
        <v>7884</v>
      </c>
      <c r="G177" s="543">
        <v>7391</v>
      </c>
      <c r="H177" s="543">
        <v>6480</v>
      </c>
      <c r="I177" s="543">
        <v>5301</v>
      </c>
      <c r="J177" s="543">
        <v>3031</v>
      </c>
      <c r="K177" s="544">
        <v>44553</v>
      </c>
      <c r="L177" s="540"/>
    </row>
    <row r="178" spans="1:12" x14ac:dyDescent="0.2">
      <c r="A178" s="541"/>
      <c r="B178" s="541"/>
      <c r="C178" s="541" t="s">
        <v>127</v>
      </c>
      <c r="D178" s="542">
        <v>6018</v>
      </c>
      <c r="E178" s="543">
        <v>7766</v>
      </c>
      <c r="F178" s="543">
        <v>7912</v>
      </c>
      <c r="G178" s="543">
        <v>7869</v>
      </c>
      <c r="H178" s="543">
        <v>7353</v>
      </c>
      <c r="I178" s="543">
        <v>5518</v>
      </c>
      <c r="J178" s="543">
        <v>4459</v>
      </c>
      <c r="K178" s="544">
        <v>46895</v>
      </c>
      <c r="L178" s="540"/>
    </row>
    <row r="179" spans="1:12" x14ac:dyDescent="0.2">
      <c r="A179" s="541"/>
      <c r="B179" s="541"/>
      <c r="C179" s="541" t="s">
        <v>128</v>
      </c>
      <c r="D179" s="542">
        <v>5883</v>
      </c>
      <c r="E179" s="543">
        <v>7203</v>
      </c>
      <c r="F179" s="543">
        <v>7447</v>
      </c>
      <c r="G179" s="543">
        <v>7407</v>
      </c>
      <c r="H179" s="543">
        <v>7130</v>
      </c>
      <c r="I179" s="543">
        <v>6440</v>
      </c>
      <c r="J179" s="543">
        <v>4661</v>
      </c>
      <c r="K179" s="544">
        <v>46171</v>
      </c>
      <c r="L179" s="540"/>
    </row>
    <row r="180" spans="1:12" x14ac:dyDescent="0.2">
      <c r="A180" s="541"/>
      <c r="B180" s="541"/>
      <c r="C180" s="541" t="s">
        <v>129</v>
      </c>
      <c r="D180" s="542">
        <v>8996</v>
      </c>
      <c r="E180" s="543">
        <v>11104</v>
      </c>
      <c r="F180" s="543">
        <v>10175</v>
      </c>
      <c r="G180" s="543">
        <v>10244</v>
      </c>
      <c r="H180" s="543">
        <v>9387</v>
      </c>
      <c r="I180" s="543">
        <v>7295</v>
      </c>
      <c r="J180" s="543">
        <v>5422</v>
      </c>
      <c r="K180" s="544">
        <v>62623</v>
      </c>
      <c r="L180" s="540"/>
    </row>
    <row r="181" spans="1:12" x14ac:dyDescent="0.2">
      <c r="A181" s="541"/>
      <c r="B181" s="541"/>
      <c r="C181" s="541" t="s">
        <v>130</v>
      </c>
      <c r="D181" s="542">
        <v>9125</v>
      </c>
      <c r="E181" s="543">
        <v>11822</v>
      </c>
      <c r="F181" s="543">
        <v>12235</v>
      </c>
      <c r="G181" s="543">
        <v>11587</v>
      </c>
      <c r="H181" s="543">
        <v>10519</v>
      </c>
      <c r="I181" s="543">
        <v>10722</v>
      </c>
      <c r="J181" s="543">
        <v>10913</v>
      </c>
      <c r="K181" s="544">
        <v>76923</v>
      </c>
      <c r="L181" s="540"/>
    </row>
    <row r="182" spans="1:12" x14ac:dyDescent="0.2">
      <c r="A182" s="541"/>
      <c r="B182" s="541"/>
      <c r="C182" s="541" t="s">
        <v>131</v>
      </c>
      <c r="D182" s="542">
        <v>8770</v>
      </c>
      <c r="E182" s="543">
        <v>10185</v>
      </c>
      <c r="F182" s="543">
        <v>10476</v>
      </c>
      <c r="G182" s="543">
        <v>9506</v>
      </c>
      <c r="H182" s="543">
        <v>8984</v>
      </c>
      <c r="I182" s="543">
        <v>8146</v>
      </c>
      <c r="J182" s="543">
        <v>7669</v>
      </c>
      <c r="K182" s="544">
        <v>63736</v>
      </c>
      <c r="L182" s="540"/>
    </row>
    <row r="183" spans="1:12" x14ac:dyDescent="0.2">
      <c r="A183" s="541"/>
      <c r="B183" s="541"/>
      <c r="C183" s="541" t="s">
        <v>132</v>
      </c>
      <c r="D183" s="542">
        <v>8257</v>
      </c>
      <c r="E183" s="543">
        <v>10019</v>
      </c>
      <c r="F183" s="543">
        <v>9660</v>
      </c>
      <c r="G183" s="543">
        <v>9611</v>
      </c>
      <c r="H183" s="543">
        <v>8481</v>
      </c>
      <c r="I183" s="543">
        <v>6002</v>
      </c>
      <c r="J183" s="543">
        <v>4782</v>
      </c>
      <c r="K183" s="544">
        <v>56812</v>
      </c>
      <c r="L183" s="540"/>
    </row>
    <row r="184" spans="1:12" x14ac:dyDescent="0.2">
      <c r="A184" s="541"/>
      <c r="B184" s="541"/>
      <c r="C184" s="541" t="s">
        <v>133</v>
      </c>
      <c r="D184" s="542">
        <v>7337</v>
      </c>
      <c r="E184" s="543">
        <v>9725</v>
      </c>
      <c r="F184" s="543">
        <v>10330</v>
      </c>
      <c r="G184" s="543">
        <v>9000</v>
      </c>
      <c r="H184" s="543">
        <v>8417</v>
      </c>
      <c r="I184" s="543">
        <v>8727</v>
      </c>
      <c r="J184" s="543">
        <v>8111</v>
      </c>
      <c r="K184" s="544">
        <v>61647</v>
      </c>
      <c r="L184" s="540"/>
    </row>
    <row r="185" spans="1:12" x14ac:dyDescent="0.2">
      <c r="A185" s="541"/>
      <c r="B185" s="541"/>
      <c r="C185" s="541" t="s">
        <v>134</v>
      </c>
      <c r="D185" s="542">
        <v>3786</v>
      </c>
      <c r="E185" s="543">
        <v>4570</v>
      </c>
      <c r="F185" s="543">
        <v>5389</v>
      </c>
      <c r="G185" s="543">
        <v>4453</v>
      </c>
      <c r="H185" s="543">
        <v>4543</v>
      </c>
      <c r="I185" s="543">
        <v>5295</v>
      </c>
      <c r="J185" s="543">
        <v>5844</v>
      </c>
      <c r="K185" s="544">
        <v>33880</v>
      </c>
      <c r="L185" s="540"/>
    </row>
    <row r="186" spans="1:12" x14ac:dyDescent="0.2">
      <c r="A186" s="541"/>
      <c r="B186" s="541"/>
      <c r="C186" s="541" t="s">
        <v>135</v>
      </c>
      <c r="D186" s="542">
        <v>4687</v>
      </c>
      <c r="E186" s="543">
        <v>5344</v>
      </c>
      <c r="F186" s="543">
        <v>6614</v>
      </c>
      <c r="G186" s="543">
        <v>4730</v>
      </c>
      <c r="H186" s="543">
        <v>4056</v>
      </c>
      <c r="I186" s="543">
        <v>4258</v>
      </c>
      <c r="J186" s="543">
        <v>3675</v>
      </c>
      <c r="K186" s="544">
        <v>33364</v>
      </c>
      <c r="L186" s="540"/>
    </row>
    <row r="187" spans="1:12" x14ac:dyDescent="0.2">
      <c r="A187" s="541"/>
      <c r="B187" s="541"/>
      <c r="C187" s="541" t="s">
        <v>136</v>
      </c>
      <c r="D187" s="542">
        <v>2893</v>
      </c>
      <c r="E187" s="543">
        <v>3064</v>
      </c>
      <c r="F187" s="543">
        <v>3700</v>
      </c>
      <c r="G187" s="543">
        <v>3560</v>
      </c>
      <c r="H187" s="543">
        <v>3897</v>
      </c>
      <c r="I187" s="543">
        <v>5273</v>
      </c>
      <c r="J187" s="543">
        <v>5570</v>
      </c>
      <c r="K187" s="544">
        <v>27957</v>
      </c>
      <c r="L187" s="540"/>
    </row>
    <row r="188" spans="1:12" x14ac:dyDescent="0.2">
      <c r="A188" s="541"/>
      <c r="B188" s="541"/>
      <c r="C188" s="541" t="s">
        <v>137</v>
      </c>
      <c r="D188" s="542">
        <v>2980</v>
      </c>
      <c r="E188" s="543">
        <v>3291</v>
      </c>
      <c r="F188" s="543">
        <v>3571</v>
      </c>
      <c r="G188" s="543">
        <v>3656</v>
      </c>
      <c r="H188" s="543">
        <v>2577</v>
      </c>
      <c r="I188" s="543">
        <v>3531</v>
      </c>
      <c r="J188" s="543">
        <v>4044</v>
      </c>
      <c r="K188" s="544">
        <v>23650</v>
      </c>
      <c r="L188" s="540"/>
    </row>
    <row r="189" spans="1:12" x14ac:dyDescent="0.2">
      <c r="A189" s="541"/>
      <c r="B189" s="541"/>
      <c r="C189" s="541" t="s">
        <v>138</v>
      </c>
      <c r="D189" s="542">
        <v>2410</v>
      </c>
      <c r="E189" s="543">
        <v>3678</v>
      </c>
      <c r="F189" s="543">
        <v>4144</v>
      </c>
      <c r="G189" s="543">
        <v>2960</v>
      </c>
      <c r="H189" s="543">
        <v>2825</v>
      </c>
      <c r="I189" s="543">
        <v>2721</v>
      </c>
      <c r="J189" s="543">
        <v>2434</v>
      </c>
      <c r="K189" s="544">
        <v>21172</v>
      </c>
      <c r="L189" s="540"/>
    </row>
    <row r="190" spans="1:12" x14ac:dyDescent="0.2">
      <c r="A190" s="541"/>
      <c r="B190" s="541"/>
      <c r="C190" s="541" t="s">
        <v>139</v>
      </c>
      <c r="D190" s="542">
        <v>1386</v>
      </c>
      <c r="E190" s="543">
        <v>1256</v>
      </c>
      <c r="F190" s="543">
        <v>1425</v>
      </c>
      <c r="G190" s="543">
        <v>1477</v>
      </c>
      <c r="H190" s="543">
        <v>1973</v>
      </c>
      <c r="I190" s="543">
        <v>2836</v>
      </c>
      <c r="J190" s="543">
        <v>1321</v>
      </c>
      <c r="K190" s="544">
        <v>11674</v>
      </c>
      <c r="L190" s="540"/>
    </row>
    <row r="191" spans="1:12" x14ac:dyDescent="0.2">
      <c r="A191" s="541"/>
      <c r="B191" s="545"/>
      <c r="C191" s="545" t="s">
        <v>140</v>
      </c>
      <c r="D191" s="546">
        <v>560</v>
      </c>
      <c r="E191" s="547">
        <v>652</v>
      </c>
      <c r="F191" s="547">
        <v>765</v>
      </c>
      <c r="G191" s="547">
        <v>904</v>
      </c>
      <c r="H191" s="547">
        <v>1240</v>
      </c>
      <c r="I191" s="547">
        <v>1773</v>
      </c>
      <c r="J191" s="547">
        <v>610</v>
      </c>
      <c r="K191" s="548">
        <v>6504</v>
      </c>
      <c r="L191" s="540"/>
    </row>
    <row r="192" spans="1:12" x14ac:dyDescent="0.2">
      <c r="A192" s="552"/>
      <c r="B192" s="552" t="s">
        <v>141</v>
      </c>
      <c r="C192" s="552"/>
      <c r="D192" s="549">
        <v>85209</v>
      </c>
      <c r="E192" s="550">
        <v>104051</v>
      </c>
      <c r="F192" s="550">
        <v>107325</v>
      </c>
      <c r="G192" s="550">
        <v>100486</v>
      </c>
      <c r="H192" s="550">
        <v>93229</v>
      </c>
      <c r="I192" s="550">
        <v>86444</v>
      </c>
      <c r="J192" s="550">
        <v>74973</v>
      </c>
      <c r="K192" s="551">
        <v>651717</v>
      </c>
      <c r="L192" s="540"/>
    </row>
    <row r="195" spans="3:11" x14ac:dyDescent="0.2">
      <c r="C195" s="541" t="s">
        <v>122</v>
      </c>
      <c r="D195" s="562">
        <f t="shared" ref="D195:K195" si="55">+D133+D154</f>
        <v>1272</v>
      </c>
      <c r="E195" s="562">
        <f t="shared" si="55"/>
        <v>1386</v>
      </c>
      <c r="F195" s="562">
        <f t="shared" si="55"/>
        <v>1376</v>
      </c>
      <c r="G195" s="562">
        <f t="shared" si="55"/>
        <v>1445</v>
      </c>
      <c r="H195" s="562">
        <f t="shared" si="55"/>
        <v>1183</v>
      </c>
      <c r="I195" s="562">
        <f t="shared" si="55"/>
        <v>402</v>
      </c>
      <c r="J195" s="562">
        <f t="shared" si="55"/>
        <v>100</v>
      </c>
      <c r="K195" s="562">
        <f t="shared" si="55"/>
        <v>7164</v>
      </c>
    </row>
    <row r="196" spans="3:11" x14ac:dyDescent="0.2">
      <c r="C196" s="541" t="s">
        <v>124</v>
      </c>
      <c r="D196" s="562">
        <f t="shared" ref="D196:K196" si="56">+D134+D155</f>
        <v>3487</v>
      </c>
      <c r="E196" s="562">
        <f t="shared" si="56"/>
        <v>4404</v>
      </c>
      <c r="F196" s="562">
        <f t="shared" si="56"/>
        <v>3642</v>
      </c>
      <c r="G196" s="562">
        <f t="shared" si="56"/>
        <v>4137</v>
      </c>
      <c r="H196" s="562">
        <f t="shared" si="56"/>
        <v>3694</v>
      </c>
      <c r="I196" s="562">
        <f t="shared" si="56"/>
        <v>1191</v>
      </c>
      <c r="J196" s="562">
        <f t="shared" si="56"/>
        <v>660</v>
      </c>
      <c r="K196" s="562">
        <f t="shared" si="56"/>
        <v>21215</v>
      </c>
    </row>
    <row r="197" spans="3:11" x14ac:dyDescent="0.2">
      <c r="C197" s="541" t="s">
        <v>126</v>
      </c>
      <c r="D197" s="562">
        <f t="shared" ref="D197:K197" si="57">+D135+D156</f>
        <v>6166</v>
      </c>
      <c r="E197" s="562">
        <f t="shared" si="57"/>
        <v>7640</v>
      </c>
      <c r="F197" s="562">
        <f t="shared" si="57"/>
        <v>7646</v>
      </c>
      <c r="G197" s="562">
        <f t="shared" si="57"/>
        <v>7090</v>
      </c>
      <c r="H197" s="562">
        <f t="shared" si="57"/>
        <v>6199</v>
      </c>
      <c r="I197" s="562">
        <f t="shared" si="57"/>
        <v>5200</v>
      </c>
      <c r="J197" s="562">
        <f t="shared" si="57"/>
        <v>2998</v>
      </c>
      <c r="K197" s="562">
        <f t="shared" si="57"/>
        <v>42939</v>
      </c>
    </row>
    <row r="198" spans="3:11" x14ac:dyDescent="0.2">
      <c r="C198" s="541" t="s">
        <v>127</v>
      </c>
      <c r="D198" s="562">
        <f t="shared" ref="D198:K198" si="58">+D136+D157</f>
        <v>5834</v>
      </c>
      <c r="E198" s="562">
        <f t="shared" si="58"/>
        <v>7630</v>
      </c>
      <c r="F198" s="562">
        <f t="shared" si="58"/>
        <v>7677</v>
      </c>
      <c r="G198" s="562">
        <f t="shared" si="58"/>
        <v>7728</v>
      </c>
      <c r="H198" s="562">
        <f t="shared" si="58"/>
        <v>7130</v>
      </c>
      <c r="I198" s="562">
        <f t="shared" si="58"/>
        <v>5360</v>
      </c>
      <c r="J198" s="562">
        <f t="shared" si="58"/>
        <v>4314</v>
      </c>
      <c r="K198" s="562">
        <f t="shared" si="58"/>
        <v>45673</v>
      </c>
    </row>
    <row r="199" spans="3:11" x14ac:dyDescent="0.2">
      <c r="C199" s="541" t="s">
        <v>128</v>
      </c>
      <c r="D199" s="562">
        <f t="shared" ref="D199:K199" si="59">+D137+D158</f>
        <v>5739</v>
      </c>
      <c r="E199" s="562">
        <f t="shared" si="59"/>
        <v>7075</v>
      </c>
      <c r="F199" s="562">
        <f t="shared" si="59"/>
        <v>7262</v>
      </c>
      <c r="G199" s="562">
        <f t="shared" si="59"/>
        <v>7251</v>
      </c>
      <c r="H199" s="562">
        <f t="shared" si="59"/>
        <v>6996</v>
      </c>
      <c r="I199" s="562">
        <f t="shared" si="59"/>
        <v>6325</v>
      </c>
      <c r="J199" s="562">
        <f t="shared" si="59"/>
        <v>4539</v>
      </c>
      <c r="K199" s="562">
        <f t="shared" si="59"/>
        <v>45187</v>
      </c>
    </row>
    <row r="200" spans="3:11" x14ac:dyDescent="0.2">
      <c r="C200" s="541" t="s">
        <v>129</v>
      </c>
      <c r="D200" s="562">
        <f t="shared" ref="D200:K200" si="60">+D138+D159</f>
        <v>8699</v>
      </c>
      <c r="E200" s="562">
        <f t="shared" si="60"/>
        <v>10724</v>
      </c>
      <c r="F200" s="562">
        <f t="shared" si="60"/>
        <v>9812</v>
      </c>
      <c r="G200" s="562">
        <f t="shared" si="60"/>
        <v>9900</v>
      </c>
      <c r="H200" s="562">
        <f t="shared" si="60"/>
        <v>8979</v>
      </c>
      <c r="I200" s="562">
        <f t="shared" si="60"/>
        <v>7155</v>
      </c>
      <c r="J200" s="562">
        <f t="shared" si="60"/>
        <v>5319</v>
      </c>
      <c r="K200" s="562">
        <f t="shared" si="60"/>
        <v>60588</v>
      </c>
    </row>
    <row r="201" spans="3:11" x14ac:dyDescent="0.2">
      <c r="C201" s="541" t="s">
        <v>130</v>
      </c>
      <c r="D201" s="562">
        <f t="shared" ref="D201:K201" si="61">+D139+D160</f>
        <v>8956</v>
      </c>
      <c r="E201" s="562">
        <f t="shared" si="61"/>
        <v>11622</v>
      </c>
      <c r="F201" s="562">
        <f t="shared" si="61"/>
        <v>11943</v>
      </c>
      <c r="G201" s="562">
        <f t="shared" si="61"/>
        <v>11380</v>
      </c>
      <c r="H201" s="562">
        <f t="shared" si="61"/>
        <v>10344</v>
      </c>
      <c r="I201" s="562">
        <f t="shared" si="61"/>
        <v>10566</v>
      </c>
      <c r="J201" s="562">
        <f t="shared" si="61"/>
        <v>10684</v>
      </c>
      <c r="K201" s="562">
        <f t="shared" si="61"/>
        <v>75495</v>
      </c>
    </row>
    <row r="202" spans="3:11" x14ac:dyDescent="0.2">
      <c r="C202" s="541" t="s">
        <v>131</v>
      </c>
      <c r="D202" s="562">
        <f t="shared" ref="D202:K202" si="62">+D140+D161</f>
        <v>8563</v>
      </c>
      <c r="E202" s="562">
        <f t="shared" si="62"/>
        <v>9965</v>
      </c>
      <c r="F202" s="562">
        <f t="shared" si="62"/>
        <v>10241</v>
      </c>
      <c r="G202" s="562">
        <f t="shared" si="62"/>
        <v>9276</v>
      </c>
      <c r="H202" s="562">
        <f t="shared" si="62"/>
        <v>8791</v>
      </c>
      <c r="I202" s="562">
        <f t="shared" si="62"/>
        <v>7989</v>
      </c>
      <c r="J202" s="562">
        <f t="shared" si="62"/>
        <v>7537</v>
      </c>
      <c r="K202" s="562">
        <f t="shared" si="62"/>
        <v>62362</v>
      </c>
    </row>
    <row r="203" spans="3:11" x14ac:dyDescent="0.2">
      <c r="C203" s="541" t="s">
        <v>132</v>
      </c>
      <c r="D203" s="562">
        <f t="shared" ref="D203:K203" si="63">+D141+D162</f>
        <v>7913</v>
      </c>
      <c r="E203" s="562">
        <f t="shared" si="63"/>
        <v>9730</v>
      </c>
      <c r="F203" s="562">
        <f t="shared" si="63"/>
        <v>9390</v>
      </c>
      <c r="G203" s="562">
        <f t="shared" si="63"/>
        <v>9285</v>
      </c>
      <c r="H203" s="562">
        <f t="shared" si="63"/>
        <v>8162</v>
      </c>
      <c r="I203" s="562">
        <f t="shared" si="63"/>
        <v>5855</v>
      </c>
      <c r="J203" s="562">
        <f t="shared" si="63"/>
        <v>4653</v>
      </c>
      <c r="K203" s="562">
        <f t="shared" si="63"/>
        <v>54988</v>
      </c>
    </row>
    <row r="204" spans="3:11" x14ac:dyDescent="0.2">
      <c r="C204" s="541" t="s">
        <v>133</v>
      </c>
      <c r="D204" s="562">
        <f t="shared" ref="D204:K204" si="64">+D142+D163</f>
        <v>7031</v>
      </c>
      <c r="E204" s="562">
        <f t="shared" si="64"/>
        <v>9252</v>
      </c>
      <c r="F204" s="562">
        <f t="shared" si="64"/>
        <v>9901</v>
      </c>
      <c r="G204" s="562">
        <f t="shared" si="64"/>
        <v>8672</v>
      </c>
      <c r="H204" s="562">
        <f t="shared" si="64"/>
        <v>8107</v>
      </c>
      <c r="I204" s="562">
        <f t="shared" si="64"/>
        <v>8564</v>
      </c>
      <c r="J204" s="562">
        <f t="shared" si="64"/>
        <v>7981</v>
      </c>
      <c r="K204" s="562">
        <f t="shared" si="64"/>
        <v>59508</v>
      </c>
    </row>
    <row r="205" spans="3:11" x14ac:dyDescent="0.2">
      <c r="C205" s="541" t="s">
        <v>134</v>
      </c>
      <c r="D205" s="562">
        <f t="shared" ref="D205:K205" si="65">+D143+D164</f>
        <v>3682</v>
      </c>
      <c r="E205" s="562">
        <f t="shared" si="65"/>
        <v>4395</v>
      </c>
      <c r="F205" s="562">
        <f t="shared" si="65"/>
        <v>5225</v>
      </c>
      <c r="G205" s="562">
        <f t="shared" si="65"/>
        <v>4304</v>
      </c>
      <c r="H205" s="562">
        <f t="shared" si="65"/>
        <v>4405</v>
      </c>
      <c r="I205" s="562">
        <f t="shared" si="65"/>
        <v>5172</v>
      </c>
      <c r="J205" s="562">
        <f t="shared" si="65"/>
        <v>5749</v>
      </c>
      <c r="K205" s="562">
        <f t="shared" si="65"/>
        <v>32932</v>
      </c>
    </row>
    <row r="206" spans="3:11" x14ac:dyDescent="0.2">
      <c r="C206" s="541" t="s">
        <v>135</v>
      </c>
      <c r="D206" s="562">
        <f t="shared" ref="D206:K206" si="66">+D144+D165</f>
        <v>4635</v>
      </c>
      <c r="E206" s="562">
        <f t="shared" si="66"/>
        <v>5228</v>
      </c>
      <c r="F206" s="562">
        <f t="shared" si="66"/>
        <v>6554</v>
      </c>
      <c r="G206" s="562">
        <f t="shared" si="66"/>
        <v>4628</v>
      </c>
      <c r="H206" s="562">
        <f t="shared" si="66"/>
        <v>3977</v>
      </c>
      <c r="I206" s="562">
        <f t="shared" si="66"/>
        <v>4145</v>
      </c>
      <c r="J206" s="562">
        <f t="shared" si="66"/>
        <v>3556</v>
      </c>
      <c r="K206" s="562">
        <f t="shared" si="66"/>
        <v>32723</v>
      </c>
    </row>
    <row r="207" spans="3:11" x14ac:dyDescent="0.2">
      <c r="C207" s="541" t="s">
        <v>136</v>
      </c>
      <c r="D207" s="562">
        <f t="shared" ref="D207:K207" si="67">+D145+D166</f>
        <v>2849</v>
      </c>
      <c r="E207" s="562">
        <f t="shared" si="67"/>
        <v>2959</v>
      </c>
      <c r="F207" s="562">
        <f t="shared" si="67"/>
        <v>3637</v>
      </c>
      <c r="G207" s="562">
        <f t="shared" si="67"/>
        <v>3503</v>
      </c>
      <c r="H207" s="562">
        <f t="shared" si="67"/>
        <v>3783</v>
      </c>
      <c r="I207" s="562">
        <f t="shared" si="67"/>
        <v>5102</v>
      </c>
      <c r="J207" s="562">
        <f t="shared" si="67"/>
        <v>5433</v>
      </c>
      <c r="K207" s="562">
        <f t="shared" si="67"/>
        <v>27266</v>
      </c>
    </row>
    <row r="208" spans="3:11" x14ac:dyDescent="0.2">
      <c r="C208" s="541" t="s">
        <v>137</v>
      </c>
      <c r="D208" s="562">
        <f t="shared" ref="D208:K208" si="68">+D146+D167</f>
        <v>2904</v>
      </c>
      <c r="E208" s="562">
        <f t="shared" si="68"/>
        <v>3188</v>
      </c>
      <c r="F208" s="562">
        <f t="shared" si="68"/>
        <v>3450</v>
      </c>
      <c r="G208" s="562">
        <f t="shared" si="68"/>
        <v>3529</v>
      </c>
      <c r="H208" s="562">
        <f t="shared" si="68"/>
        <v>2458</v>
      </c>
      <c r="I208" s="562">
        <f t="shared" si="68"/>
        <v>3350</v>
      </c>
      <c r="J208" s="562">
        <f t="shared" si="68"/>
        <v>3877</v>
      </c>
      <c r="K208" s="562">
        <f t="shared" si="68"/>
        <v>22756</v>
      </c>
    </row>
    <row r="209" spans="3:11" x14ac:dyDescent="0.2">
      <c r="C209" s="541" t="s">
        <v>138</v>
      </c>
      <c r="D209" s="562">
        <f t="shared" ref="D209:K209" si="69">+D147+D168</f>
        <v>2340</v>
      </c>
      <c r="E209" s="562">
        <f t="shared" si="69"/>
        <v>3496</v>
      </c>
      <c r="F209" s="562">
        <f t="shared" si="69"/>
        <v>4057</v>
      </c>
      <c r="G209" s="562">
        <f t="shared" si="69"/>
        <v>2891</v>
      </c>
      <c r="H209" s="562">
        <f t="shared" si="69"/>
        <v>2738</v>
      </c>
      <c r="I209" s="562">
        <f t="shared" si="69"/>
        <v>2577</v>
      </c>
      <c r="J209" s="562">
        <f t="shared" si="69"/>
        <v>2331</v>
      </c>
      <c r="K209" s="562">
        <f t="shared" si="69"/>
        <v>20430</v>
      </c>
    </row>
    <row r="210" spans="3:11" x14ac:dyDescent="0.2">
      <c r="C210" s="541" t="s">
        <v>139</v>
      </c>
      <c r="D210" s="562">
        <f t="shared" ref="D210:K210" si="70">+D148+D169</f>
        <v>1298</v>
      </c>
      <c r="E210" s="562">
        <f t="shared" si="70"/>
        <v>1177</v>
      </c>
      <c r="F210" s="562">
        <f t="shared" si="70"/>
        <v>1349</v>
      </c>
      <c r="G210" s="562">
        <f t="shared" si="70"/>
        <v>1391</v>
      </c>
      <c r="H210" s="562">
        <f t="shared" si="70"/>
        <v>1841</v>
      </c>
      <c r="I210" s="562">
        <f t="shared" si="70"/>
        <v>2696</v>
      </c>
      <c r="J210" s="562">
        <f t="shared" si="70"/>
        <v>1228</v>
      </c>
      <c r="K210" s="562">
        <f t="shared" si="70"/>
        <v>10980</v>
      </c>
    </row>
    <row r="211" spans="3:11" x14ac:dyDescent="0.2">
      <c r="C211" s="545" t="s">
        <v>140</v>
      </c>
      <c r="D211" s="562">
        <f t="shared" ref="D211:K211" si="71">+D149+D170</f>
        <v>496</v>
      </c>
      <c r="E211" s="562">
        <f t="shared" si="71"/>
        <v>588</v>
      </c>
      <c r="F211" s="562">
        <f t="shared" si="71"/>
        <v>648</v>
      </c>
      <c r="G211" s="562">
        <f t="shared" si="71"/>
        <v>808</v>
      </c>
      <c r="H211" s="562">
        <f t="shared" si="71"/>
        <v>1074</v>
      </c>
      <c r="I211" s="562">
        <f t="shared" si="71"/>
        <v>1603</v>
      </c>
      <c r="J211" s="562">
        <f t="shared" si="71"/>
        <v>544</v>
      </c>
      <c r="K211" s="562">
        <f t="shared" si="71"/>
        <v>5761</v>
      </c>
    </row>
    <row r="212" spans="3:11" x14ac:dyDescent="0.2">
      <c r="C212" s="541" t="s">
        <v>117</v>
      </c>
      <c r="D212" s="562">
        <f t="shared" ref="D212:I213" si="72">+E131+E152</f>
        <v>3</v>
      </c>
      <c r="E212" s="562">
        <f t="shared" si="72"/>
        <v>1</v>
      </c>
      <c r="F212" s="562">
        <f t="shared" si="72"/>
        <v>0</v>
      </c>
      <c r="G212" s="562">
        <f t="shared" si="72"/>
        <v>1</v>
      </c>
      <c r="H212" s="562">
        <f t="shared" si="72"/>
        <v>244</v>
      </c>
      <c r="I212" s="562">
        <f t="shared" si="72"/>
        <v>458</v>
      </c>
      <c r="J212" s="562">
        <f>+D131+D152</f>
        <v>87</v>
      </c>
      <c r="K212" s="562">
        <f>+K131+K152</f>
        <v>794</v>
      </c>
    </row>
    <row r="213" spans="3:11" x14ac:dyDescent="0.2">
      <c r="C213" s="541" t="s">
        <v>119</v>
      </c>
      <c r="D213" s="562">
        <f t="shared" si="72"/>
        <v>6</v>
      </c>
      <c r="E213" s="562">
        <f t="shared" si="72"/>
        <v>1</v>
      </c>
      <c r="F213" s="562">
        <f t="shared" si="72"/>
        <v>0</v>
      </c>
      <c r="G213" s="562">
        <f t="shared" si="72"/>
        <v>1</v>
      </c>
      <c r="H213" s="562">
        <f t="shared" si="72"/>
        <v>298</v>
      </c>
      <c r="I213" s="562">
        <f t="shared" si="72"/>
        <v>695</v>
      </c>
      <c r="J213" s="562">
        <f>+D132+D153</f>
        <v>159</v>
      </c>
      <c r="K213" s="562">
        <f>+K132+K153</f>
        <v>1160</v>
      </c>
    </row>
    <row r="214" spans="3:11" x14ac:dyDescent="0.2">
      <c r="D214" s="562">
        <f t="shared" ref="D214:K214" si="73">SUM(D195:D211)</f>
        <v>81864</v>
      </c>
      <c r="E214" s="562">
        <f t="shared" si="73"/>
        <v>100459</v>
      </c>
      <c r="F214" s="562">
        <f t="shared" si="73"/>
        <v>103810</v>
      </c>
      <c r="G214" s="562">
        <f t="shared" si="73"/>
        <v>97218</v>
      </c>
      <c r="H214" s="562">
        <f t="shared" si="73"/>
        <v>89861</v>
      </c>
      <c r="I214" s="562">
        <f t="shared" si="73"/>
        <v>83252</v>
      </c>
      <c r="J214" s="562">
        <f t="shared" si="73"/>
        <v>71503</v>
      </c>
      <c r="K214" s="562">
        <f t="shared" si="73"/>
        <v>627967</v>
      </c>
    </row>
  </sheetData>
  <pageMargins left="0.78740157480314965" right="0.78740157480314965" top="0.59055118110236227" bottom="0.59055118110236227" header="0.51181102362204722" footer="0.51181102362204722"/>
  <pageSetup paperSize="9" scale="7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b1c3a26-101f-454d-a65a-1acaff6ce9e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07D028A48F248828DFFA0CE362201" ma:contentTypeVersion="6" ma:contentTypeDescription="Een nieuw document maken." ma:contentTypeScope="" ma:versionID="6dc32a3a26a68dcb5d105ae5d34f0fed">
  <xsd:schema xmlns:xsd="http://www.w3.org/2001/XMLSchema" xmlns:xs="http://www.w3.org/2001/XMLSchema" xmlns:p="http://schemas.microsoft.com/office/2006/metadata/properties" xmlns:ns2="7447fb0f-a53b-4e90-af9e-ad490aa94fde" xmlns:ns3="bb1c3a26-101f-454d-a65a-1acaff6ce9ef" targetNamespace="http://schemas.microsoft.com/office/2006/metadata/properties" ma:root="true" ma:fieldsID="0c6bcd629e8d9e0a47e49c8fd8266c24" ns2:_="" ns3:_="">
    <xsd:import namespace="7447fb0f-a53b-4e90-af9e-ad490aa94fde"/>
    <xsd:import namespace="bb1c3a26-101f-454d-a65a-1acaff6ce9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7fb0f-a53b-4e90-af9e-ad490aa94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c3a26-101f-454d-a65a-1acaff6ce9e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3EB46A-065E-433E-B392-E8FBF8310E38}">
  <ds:schemaRefs>
    <ds:schemaRef ds:uri="http://purl.org/dc/terms/"/>
    <ds:schemaRef ds:uri="http://www.w3.org/XML/1998/namespace"/>
    <ds:schemaRef ds:uri="73609adc-a98a-423b-9def-05fca453ea48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20f376b4-7e75-412c-ad0c-0c6fe56641f3"/>
    <ds:schemaRef ds:uri="301fe7e8-6368-4933-bf16-9e08c89f6d1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3A71008-29AC-48A0-94D4-FDDAE15FFA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3B6377-B3BE-4D7D-B5D1-4E6F72BAFB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9</vt:i4>
      </vt:variant>
    </vt:vector>
  </HeadingPairs>
  <TitlesOfParts>
    <vt:vector size="15" baseType="lpstr">
      <vt:lpstr>1. Wmo OV kerncijfers</vt:lpstr>
      <vt:lpstr>2. Wmo indicaties</vt:lpstr>
      <vt:lpstr>3. Verdeling ritten</vt:lpstr>
      <vt:lpstr>4. Wmo OV ritten naar ritlengte</vt:lpstr>
      <vt:lpstr>5. Wmo OV ritten naar indicatie</vt:lpstr>
      <vt:lpstr>6. Wmo OV ritten naar tijdstip</vt:lpstr>
      <vt:lpstr>'1. Wmo OV kerncijfers'!Afdrukbereik</vt:lpstr>
      <vt:lpstr>'2. Wmo indicaties'!Afdrukbereik</vt:lpstr>
      <vt:lpstr>'3. Verdeling ritten'!Afdrukbereik</vt:lpstr>
      <vt:lpstr>'5. Wmo OV ritten naar indicatie'!Afdrukbereik</vt:lpstr>
      <vt:lpstr>'6. Wmo OV ritten naar tijdstip'!Afdrukbereik</vt:lpstr>
      <vt:lpstr>'3. Verdeling ritten'!Print_Titles</vt:lpstr>
      <vt:lpstr>'4. Wmo OV ritten naar ritlengte'!Print_Titles</vt:lpstr>
      <vt:lpstr>'5. Wmo OV ritten naar indicatie'!Print_Titles</vt:lpstr>
      <vt:lpstr>'6. Wmo OV ritten naar tijdstip'!Print_Titles</vt:lpstr>
    </vt:vector>
  </TitlesOfParts>
  <Company>Gemeente Breda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jpul</dc:creator>
  <cp:lastModifiedBy>Michael Van den Broek</cp:lastModifiedBy>
  <cp:lastPrinted>2023-03-28T20:46:20Z</cp:lastPrinted>
  <dcterms:created xsi:type="dcterms:W3CDTF">2002-10-22T15:39:55Z</dcterms:created>
  <dcterms:modified xsi:type="dcterms:W3CDTF">2024-03-13T12:27:52Z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0x01010040507D028A48F248828DFFA0CE362201</vt:lpwstr>
  </property>
  <property fmtid="{D5CDD505-2E9C-101B-9397-08002B2CF9AE}" pid="3" name="Order">
    <vt:r8>5936200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