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fdelingen\SCD_Inkoop\Afdeling Inkoop\2 Projecten lopend\Projecten GDD\230025GDD Wegbeheersinspectie\02 Aanbestedingsstukken\01 Gepubliceerd\"/>
    </mc:Choice>
  </mc:AlternateContent>
  <xr:revisionPtr revIDLastSave="0" documentId="8_{CBFE228E-A0D6-4009-9151-487172A67CAD}" xr6:coauthVersionLast="47" xr6:coauthVersionMax="47" xr10:uidLastSave="{00000000-0000-0000-0000-000000000000}"/>
  <bookViews>
    <workbookView xWindow="-120" yWindow="-120" windowWidth="29040" windowHeight="15840" xr2:uid="{65B42A94-1087-4822-AFBE-43B211D61424}"/>
  </bookViews>
  <sheets>
    <sheet name="Bijlage E - Hoeveelheden ind." sheetId="1" r:id="rId1"/>
  </sheets>
  <definedNames>
    <definedName name="_xlnm.Print_Area" localSheetId="0">'Bijlage E - Hoeveelheden ind.'!$A$1:$Q$46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6" i="1" l="1"/>
  <c r="I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H46" i="1"/>
  <c r="G46" i="1"/>
  <c r="F46" i="1"/>
  <c r="E46" i="1"/>
  <c r="P22" i="1"/>
  <c r="P28" i="1" l="1"/>
  <c r="Q28" i="1"/>
  <c r="Q26" i="1"/>
  <c r="Q25" i="1"/>
  <c r="Q24" i="1"/>
  <c r="Q23" i="1"/>
  <c r="Q21" i="1"/>
  <c r="Q17" i="1"/>
  <c r="Q16" i="1"/>
  <c r="Q15" i="1"/>
  <c r="Q14" i="1"/>
  <c r="Q8" i="1"/>
  <c r="P18" i="1"/>
  <c r="P13" i="1"/>
  <c r="P12" i="1"/>
  <c r="P11" i="1"/>
  <c r="P10" i="1"/>
  <c r="P9" i="1"/>
  <c r="P7" i="1"/>
  <c r="P6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O26" i="1"/>
  <c r="O25" i="1"/>
  <c r="O24" i="1"/>
  <c r="O23" i="1"/>
  <c r="O22" i="1"/>
  <c r="O21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O19" i="1" l="1"/>
  <c r="O27" i="1"/>
  <c r="O28" i="1" l="1"/>
</calcChain>
</file>

<file path=xl/sharedStrings.xml><?xml version="1.0" encoding="utf-8"?>
<sst xmlns="http://schemas.openxmlformats.org/spreadsheetml/2006/main" count="90" uniqueCount="40">
  <si>
    <t>Bijlage F</t>
  </si>
  <si>
    <t>2 - Zwaar belaste weg</t>
  </si>
  <si>
    <t>3 - Gemiddeld belaste weg</t>
  </si>
  <si>
    <t>4 - Licht belaste weg</t>
  </si>
  <si>
    <t>5 - Weg in woongebied</t>
  </si>
  <si>
    <t>6 - Weg in verblijfsgebied</t>
  </si>
  <si>
    <t>7 - Fietspaden</t>
  </si>
  <si>
    <t>Totaal Aantal onderdelen</t>
  </si>
  <si>
    <t>Totaal</t>
  </si>
  <si>
    <t>Gebied (west)</t>
  </si>
  <si>
    <t>Gebied (oost)</t>
  </si>
  <si>
    <t>Rijlabels</t>
  </si>
  <si>
    <t>Aantal onderdelen</t>
  </si>
  <si>
    <t xml:space="preserve">Oppervlakte </t>
  </si>
  <si>
    <t>Binnen de bebouwde kom</t>
  </si>
  <si>
    <t>Binnenstad</t>
  </si>
  <si>
    <t>Crabbehof/Zuidhoven</t>
  </si>
  <si>
    <t>Dubbeldam</t>
  </si>
  <si>
    <t>Het Reeland</t>
  </si>
  <si>
    <t>Industriegebied West</t>
  </si>
  <si>
    <t>Nieuw Krispijn</t>
  </si>
  <si>
    <t>Noordflank</t>
  </si>
  <si>
    <t>Oud Krispijn</t>
  </si>
  <si>
    <t>Staart</t>
  </si>
  <si>
    <t>Stadspolders</t>
  </si>
  <si>
    <t>Sterrenburg</t>
  </si>
  <si>
    <t>Verspreide bebouwing Dordrecht</t>
  </si>
  <si>
    <t>Wielwijk</t>
  </si>
  <si>
    <t>Totaal Binnen de bebouwde kom</t>
  </si>
  <si>
    <t>Buiten de bebouwde kom</t>
  </si>
  <si>
    <t>Totaal Buiten de bebouwde kom</t>
  </si>
  <si>
    <t>Eindtotaal</t>
  </si>
  <si>
    <t>Deze lengte is indicatief.</t>
  </si>
  <si>
    <t>Wegvakken kleiner dan 5m2 per wijk</t>
  </si>
  <si>
    <t>Ligging</t>
  </si>
  <si>
    <t xml:space="preserve"> Weglengte</t>
  </si>
  <si>
    <t xml:space="preserve">Totaal  Oppervlakte </t>
  </si>
  <si>
    <t xml:space="preserve">Totaal Aantal </t>
  </si>
  <si>
    <t>Wijk</t>
  </si>
  <si>
    <t xml:space="preserve"> Oppervlakte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</si>
</sst>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vertical="center"/>
    </xf>
    <xf numFmtId="0" fontId="0" fillId="0" borderId="1" xfId="0" applyBorder="1"/>
    <xf numFmtId="3" fontId="1" fillId="2" borderId="2" xfId="0" applyNumberFormat="1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left" vertical="center" wrapText="1"/>
    </xf>
    <xf numFmtId="3" fontId="0" fillId="0" borderId="1" xfId="0" applyNumberFormat="1" applyBorder="1"/>
    <xf numFmtId="3" fontId="1" fillId="0" borderId="6" xfId="0" applyNumberFormat="1" applyFont="1" applyBorder="1" applyAlignment="1">
      <alignment horizontal="left"/>
    </xf>
    <xf numFmtId="0" fontId="1" fillId="2" borderId="4" xfId="0" applyFont="1" applyFill="1" applyBorder="1"/>
    <xf numFmtId="3" fontId="1" fillId="2" borderId="8" xfId="0" applyNumberFormat="1" applyFont="1" applyFill="1" applyBorder="1"/>
    <xf numFmtId="0" fontId="1" fillId="0" borderId="2" xfId="0" applyFont="1" applyBorder="1" applyAlignment="1">
      <alignment horizontal="left"/>
    </xf>
    <xf numFmtId="0" fontId="0" fillId="0" borderId="3" xfId="0" applyBorder="1"/>
    <xf numFmtId="0" fontId="0" fillId="0" borderId="2" xfId="0" applyBorder="1" applyAlignment="1">
      <alignment horizontal="left" indent="1"/>
    </xf>
    <xf numFmtId="3" fontId="0" fillId="0" borderId="3" xfId="0" applyNumberFormat="1" applyBorder="1"/>
    <xf numFmtId="0" fontId="0" fillId="0" borderId="9" xfId="0" applyBorder="1" applyAlignment="1">
      <alignment horizontal="left" indent="1"/>
    </xf>
    <xf numFmtId="3" fontId="0" fillId="0" borderId="10" xfId="0" applyNumberFormat="1" applyBorder="1"/>
    <xf numFmtId="0" fontId="0" fillId="0" borderId="11" xfId="0" applyBorder="1"/>
    <xf numFmtId="3" fontId="3" fillId="0" borderId="12" xfId="0" applyNumberFormat="1" applyFont="1" applyBorder="1"/>
    <xf numFmtId="0" fontId="1" fillId="0" borderId="13" xfId="0" applyFont="1" applyBorder="1" applyAlignment="1">
      <alignment horizontal="left"/>
    </xf>
    <xf numFmtId="0" fontId="0" fillId="0" borderId="14" xfId="0" applyBorder="1"/>
    <xf numFmtId="0" fontId="0" fillId="0" borderId="13" xfId="0" applyBorder="1"/>
    <xf numFmtId="0" fontId="1" fillId="2" borderId="6" xfId="0" applyFont="1" applyFill="1" applyBorder="1" applyAlignment="1">
      <alignment horizontal="left"/>
    </xf>
    <xf numFmtId="3" fontId="3" fillId="2" borderId="15" xfId="0" applyNumberFormat="1" applyFont="1" applyFill="1" applyBorder="1"/>
    <xf numFmtId="3" fontId="0" fillId="0" borderId="0" xfId="0" applyNumberFormat="1"/>
    <xf numFmtId="3" fontId="1" fillId="2" borderId="16" xfId="0" applyNumberFormat="1" applyFont="1" applyFill="1" applyBorder="1" applyAlignment="1">
      <alignment horizontal="left" vertical="center" wrapText="1"/>
    </xf>
    <xf numFmtId="3" fontId="0" fillId="0" borderId="16" xfId="0" applyNumberFormat="1" applyBorder="1"/>
    <xf numFmtId="3" fontId="1" fillId="0" borderId="18" xfId="0" applyNumberFormat="1" applyFont="1" applyBorder="1"/>
    <xf numFmtId="3" fontId="0" fillId="0" borderId="2" xfId="0" applyNumberFormat="1" applyBorder="1" applyAlignment="1">
      <alignment horizontal="left"/>
    </xf>
    <xf numFmtId="3" fontId="1" fillId="0" borderId="19" xfId="0" applyNumberFormat="1" applyFont="1" applyBorder="1"/>
    <xf numFmtId="3" fontId="1" fillId="0" borderId="15" xfId="0" applyNumberFormat="1" applyFont="1" applyBorder="1"/>
    <xf numFmtId="3" fontId="1" fillId="2" borderId="11" xfId="0" applyNumberFormat="1" applyFont="1" applyFill="1" applyBorder="1" applyAlignment="1">
      <alignment horizontal="left"/>
    </xf>
    <xf numFmtId="3" fontId="1" fillId="2" borderId="20" xfId="0" applyNumberFormat="1" applyFont="1" applyFill="1" applyBorder="1"/>
    <xf numFmtId="3" fontId="1" fillId="2" borderId="21" xfId="0" applyNumberFormat="1" applyFont="1" applyFill="1" applyBorder="1"/>
    <xf numFmtId="3" fontId="1" fillId="2" borderId="12" xfId="0" applyNumberFormat="1" applyFont="1" applyFill="1" applyBorder="1"/>
    <xf numFmtId="3" fontId="1" fillId="2" borderId="9" xfId="0" applyNumberFormat="1" applyFont="1" applyFill="1" applyBorder="1" applyAlignment="1">
      <alignment vertical="top" wrapText="1"/>
    </xf>
    <xf numFmtId="3" fontId="1" fillId="2" borderId="5" xfId="0" applyNumberFormat="1" applyFont="1" applyFill="1" applyBorder="1" applyAlignment="1">
      <alignment vertical="top" wrapText="1"/>
    </xf>
    <xf numFmtId="3" fontId="0" fillId="0" borderId="2" xfId="0" applyNumberFormat="1" applyBorder="1"/>
    <xf numFmtId="3" fontId="1" fillId="3" borderId="4" xfId="0" applyNumberFormat="1" applyFont="1" applyFill="1" applyBorder="1" applyAlignment="1">
      <alignment horizontal="left"/>
    </xf>
    <xf numFmtId="3" fontId="1" fillId="3" borderId="22" xfId="0" applyNumberFormat="1" applyFont="1" applyFill="1" applyBorder="1" applyAlignment="1">
      <alignment vertical="top" wrapText="1"/>
    </xf>
    <xf numFmtId="3" fontId="1" fillId="3" borderId="23" xfId="0" applyNumberFormat="1" applyFont="1" applyFill="1" applyBorder="1" applyAlignment="1">
      <alignment vertical="top" wrapText="1"/>
    </xf>
    <xf numFmtId="3" fontId="1" fillId="3" borderId="7" xfId="0" applyNumberFormat="1" applyFont="1" applyFill="1" applyBorder="1" applyAlignment="1">
      <alignment vertical="top" wrapText="1"/>
    </xf>
    <xf numFmtId="3" fontId="1" fillId="3" borderId="8" xfId="0" applyNumberFormat="1" applyFont="1" applyFill="1" applyBorder="1" applyAlignment="1">
      <alignment vertical="top" wrapText="1"/>
    </xf>
    <xf numFmtId="3" fontId="1" fillId="3" borderId="7" xfId="0" applyNumberFormat="1" applyFont="1" applyFill="1" applyBorder="1"/>
    <xf numFmtId="3" fontId="1" fillId="3" borderId="17" xfId="0" applyNumberFormat="1" applyFont="1" applyFill="1" applyBorder="1"/>
    <xf numFmtId="3" fontId="1" fillId="3" borderId="8" xfId="0" applyNumberFormat="1" applyFont="1" applyFill="1" applyBorder="1"/>
    <xf numFmtId="0" fontId="0" fillId="0" borderId="24" xfId="0" applyBorder="1"/>
    <xf numFmtId="1" fontId="0" fillId="0" borderId="13" xfId="0" applyNumberFormat="1" applyBorder="1"/>
    <xf numFmtId="1" fontId="0" fillId="0" borderId="14" xfId="0" applyNumberFormat="1" applyBorder="1"/>
    <xf numFmtId="0" fontId="0" fillId="0" borderId="25" xfId="0" applyBorder="1"/>
    <xf numFmtId="1" fontId="0" fillId="0" borderId="2" xfId="0" applyNumberFormat="1" applyBorder="1"/>
    <xf numFmtId="1" fontId="0" fillId="0" borderId="3" xfId="0" applyNumberFormat="1" applyBorder="1"/>
    <xf numFmtId="0" fontId="0" fillId="0" borderId="26" xfId="0" applyBorder="1"/>
    <xf numFmtId="1" fontId="0" fillId="0" borderId="9" xfId="0" applyNumberFormat="1" applyBorder="1"/>
    <xf numFmtId="1" fontId="0" fillId="0" borderId="10" xfId="0" applyNumberFormat="1" applyBorder="1"/>
    <xf numFmtId="0" fontId="1" fillId="2" borderId="31" xfId="0" applyFont="1" applyFill="1" applyBorder="1"/>
    <xf numFmtId="1" fontId="0" fillId="0" borderId="24" xfId="0" applyNumberFormat="1" applyBorder="1"/>
    <xf numFmtId="0" fontId="1" fillId="2" borderId="11" xfId="0" applyFont="1" applyFill="1" applyBorder="1"/>
    <xf numFmtId="1" fontId="1" fillId="2" borderId="11" xfId="0" applyNumberFormat="1" applyFont="1" applyFill="1" applyBorder="1"/>
    <xf numFmtId="1" fontId="1" fillId="2" borderId="30" xfId="0" applyNumberFormat="1" applyFont="1" applyFill="1" applyBorder="1"/>
    <xf numFmtId="0" fontId="4" fillId="0" borderId="0" xfId="0" applyFont="1"/>
    <xf numFmtId="0" fontId="1" fillId="0" borderId="27" xfId="0" applyFont="1" applyBorder="1" applyAlignment="1"/>
    <xf numFmtId="0" fontId="1" fillId="0" borderId="28" xfId="0" applyFont="1" applyBorder="1" applyAlignment="1"/>
    <xf numFmtId="0" fontId="1" fillId="0" borderId="29" xfId="0" applyFont="1" applyBorder="1" applyAlignme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F361C-5DE5-4FDD-A611-F6E32B2EC338}">
  <sheetPr>
    <pageSetUpPr fitToPage="1"/>
  </sheetPr>
  <dimension ref="A1:S46"/>
  <sheetViews>
    <sheetView tabSelected="1" zoomScale="80" zoomScaleNormal="80" workbookViewId="0">
      <selection activeCell="J24" sqref="J24"/>
    </sheetView>
  </sheetViews>
  <sheetFormatPr defaultRowHeight="15" x14ac:dyDescent="0.25"/>
  <cols>
    <col min="1" max="1" width="34.28515625" bestFit="1" customWidth="1"/>
    <col min="2" max="2" width="11.5703125" customWidth="1"/>
    <col min="3" max="3" width="12.140625" bestFit="1" customWidth="1"/>
    <col min="4" max="4" width="24.5703125" customWidth="1"/>
    <col min="5" max="5" width="24.7109375" bestFit="1" customWidth="1"/>
    <col min="6" max="6" width="19.85546875" bestFit="1" customWidth="1"/>
    <col min="7" max="7" width="24.28515625" bestFit="1" customWidth="1"/>
    <col min="8" max="8" width="22" bestFit="1" customWidth="1"/>
    <col min="9" max="9" width="19.5703125" bestFit="1" customWidth="1"/>
    <col min="10" max="10" width="24.42578125" bestFit="1" customWidth="1"/>
    <col min="11" max="11" width="12.140625" bestFit="1" customWidth="1"/>
    <col min="12" max="12" width="13.7109375" bestFit="1" customWidth="1"/>
    <col min="13" max="13" width="13.140625" customWidth="1"/>
    <col min="14" max="14" width="11.42578125" bestFit="1" customWidth="1"/>
    <col min="15" max="15" width="12.140625" customWidth="1"/>
    <col min="16" max="16" width="13.140625" customWidth="1"/>
    <col min="17" max="17" width="12.140625" customWidth="1"/>
    <col min="18" max="19" width="9.28515625" bestFit="1" customWidth="1"/>
  </cols>
  <sheetData>
    <row r="1" spans="1:19" s="1" customFormat="1" ht="18.75" x14ac:dyDescent="0.3">
      <c r="A1" s="59" t="s">
        <v>0</v>
      </c>
    </row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ht="45" x14ac:dyDescent="0.25">
      <c r="A3" s="3"/>
      <c r="B3" s="4" t="s">
        <v>1</v>
      </c>
      <c r="C3" s="4"/>
      <c r="D3" s="4" t="s">
        <v>2</v>
      </c>
      <c r="E3" s="4"/>
      <c r="F3" s="4" t="s">
        <v>3</v>
      </c>
      <c r="G3" s="4"/>
      <c r="H3" s="4" t="s">
        <v>4</v>
      </c>
      <c r="I3" s="4"/>
      <c r="J3" s="4" t="s">
        <v>5</v>
      </c>
      <c r="K3" s="4"/>
      <c r="L3" s="4" t="s">
        <v>6</v>
      </c>
      <c r="M3" s="4"/>
      <c r="N3" s="5" t="s">
        <v>7</v>
      </c>
      <c r="O3" s="24" t="s">
        <v>8</v>
      </c>
      <c r="P3" s="5" t="s">
        <v>9</v>
      </c>
      <c r="Q3" s="5" t="s">
        <v>10</v>
      </c>
    </row>
    <row r="4" spans="1:19" ht="30.75" thickBot="1" x14ac:dyDescent="0.3">
      <c r="A4" s="34" t="s">
        <v>11</v>
      </c>
      <c r="B4" s="35" t="s">
        <v>12</v>
      </c>
      <c r="C4" s="35" t="s">
        <v>13</v>
      </c>
      <c r="D4" s="35" t="s">
        <v>12</v>
      </c>
      <c r="E4" s="35" t="s">
        <v>13</v>
      </c>
      <c r="F4" s="35" t="s">
        <v>12</v>
      </c>
      <c r="G4" s="35" t="s">
        <v>13</v>
      </c>
      <c r="H4" s="35" t="s">
        <v>12</v>
      </c>
      <c r="I4" s="35" t="s">
        <v>13</v>
      </c>
      <c r="J4" s="35" t="s">
        <v>12</v>
      </c>
      <c r="K4" s="35" t="s">
        <v>13</v>
      </c>
      <c r="L4" s="35" t="s">
        <v>12</v>
      </c>
      <c r="M4" s="35" t="s">
        <v>13</v>
      </c>
      <c r="N4" s="35"/>
      <c r="O4" s="35" t="s">
        <v>13</v>
      </c>
      <c r="P4" s="35" t="s">
        <v>13</v>
      </c>
      <c r="Q4" s="35" t="s">
        <v>13</v>
      </c>
    </row>
    <row r="5" spans="1:19" x14ac:dyDescent="0.25">
      <c r="A5" s="37" t="s">
        <v>14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9"/>
      <c r="P5" s="40"/>
      <c r="Q5" s="41"/>
    </row>
    <row r="6" spans="1:19" x14ac:dyDescent="0.25">
      <c r="A6" s="36" t="s">
        <v>15</v>
      </c>
      <c r="B6" s="6">
        <v>448</v>
      </c>
      <c r="C6" s="6">
        <v>48532.317580998781</v>
      </c>
      <c r="D6" s="6">
        <v>340</v>
      </c>
      <c r="E6" s="6">
        <v>35706.447134118825</v>
      </c>
      <c r="F6" s="6">
        <v>765</v>
      </c>
      <c r="G6" s="6">
        <v>72702.370171239134</v>
      </c>
      <c r="H6" s="6">
        <v>1748</v>
      </c>
      <c r="I6" s="6">
        <v>140687.26578728016</v>
      </c>
      <c r="J6" s="6">
        <v>412</v>
      </c>
      <c r="K6" s="6">
        <v>54285.57446774283</v>
      </c>
      <c r="L6" s="6">
        <v>5</v>
      </c>
      <c r="M6" s="6">
        <v>541.48</v>
      </c>
      <c r="N6" s="6">
        <v>3718</v>
      </c>
      <c r="O6" s="25">
        <f>SUM(C6,E6,G6,I6,K6,M6)</f>
        <v>352455.45514137973</v>
      </c>
      <c r="P6" s="6">
        <f>O6</f>
        <v>352455.45514137973</v>
      </c>
      <c r="Q6" s="13"/>
      <c r="R6" s="23"/>
    </row>
    <row r="7" spans="1:19" x14ac:dyDescent="0.25">
      <c r="A7" s="36" t="s">
        <v>16</v>
      </c>
      <c r="B7" s="6">
        <v>72</v>
      </c>
      <c r="C7" s="6">
        <v>21436.585720862004</v>
      </c>
      <c r="D7" s="6">
        <v>297</v>
      </c>
      <c r="E7" s="6">
        <v>39649.488125315314</v>
      </c>
      <c r="F7" s="6">
        <v>235</v>
      </c>
      <c r="G7" s="6">
        <v>26489.002679688288</v>
      </c>
      <c r="H7" s="6">
        <v>1785</v>
      </c>
      <c r="I7" s="6">
        <v>172812.04117351605</v>
      </c>
      <c r="J7" s="6">
        <v>82</v>
      </c>
      <c r="K7" s="6">
        <v>21386.509720720704</v>
      </c>
      <c r="L7" s="6">
        <v>13</v>
      </c>
      <c r="M7" s="6">
        <v>4448.2937800243008</v>
      </c>
      <c r="N7" s="6">
        <v>2484</v>
      </c>
      <c r="O7" s="25">
        <f t="shared" ref="O7:O18" si="0">SUM(C7,E7,G7,I7,K7,M7)</f>
        <v>286221.92120012664</v>
      </c>
      <c r="P7" s="6">
        <f>O7</f>
        <v>286221.92120012664</v>
      </c>
      <c r="Q7" s="13"/>
      <c r="R7" s="23"/>
    </row>
    <row r="8" spans="1:19" x14ac:dyDescent="0.25">
      <c r="A8" s="36" t="s">
        <v>17</v>
      </c>
      <c r="B8" s="6">
        <v>251</v>
      </c>
      <c r="C8" s="6">
        <v>68300.9875478951</v>
      </c>
      <c r="D8" s="6">
        <v>689</v>
      </c>
      <c r="E8" s="6">
        <v>79033.030165833334</v>
      </c>
      <c r="F8" s="6">
        <v>1574</v>
      </c>
      <c r="G8" s="6">
        <v>132845.75512446434</v>
      </c>
      <c r="H8" s="6">
        <v>2786</v>
      </c>
      <c r="I8" s="6">
        <v>278935.87927984702</v>
      </c>
      <c r="J8" s="6">
        <v>408</v>
      </c>
      <c r="K8" s="6">
        <v>36608.834899483707</v>
      </c>
      <c r="L8" s="6">
        <v>108</v>
      </c>
      <c r="M8" s="6">
        <v>34669.095884499686</v>
      </c>
      <c r="N8" s="6">
        <v>5816</v>
      </c>
      <c r="O8" s="25">
        <f t="shared" si="0"/>
        <v>630393.58290202322</v>
      </c>
      <c r="P8" s="6"/>
      <c r="Q8" s="13">
        <f>O8</f>
        <v>630393.58290202322</v>
      </c>
      <c r="S8" s="23"/>
    </row>
    <row r="9" spans="1:19" x14ac:dyDescent="0.25">
      <c r="A9" s="36" t="s">
        <v>18</v>
      </c>
      <c r="B9" s="6">
        <v>262</v>
      </c>
      <c r="C9" s="6">
        <v>39281.009774060964</v>
      </c>
      <c r="D9" s="6">
        <v>569</v>
      </c>
      <c r="E9" s="6">
        <v>64497.712496711698</v>
      </c>
      <c r="F9" s="6">
        <v>669</v>
      </c>
      <c r="G9" s="6">
        <v>75791.490852753355</v>
      </c>
      <c r="H9" s="6">
        <v>2409</v>
      </c>
      <c r="I9" s="6">
        <v>211528.48828444799</v>
      </c>
      <c r="J9" s="6">
        <v>708</v>
      </c>
      <c r="K9" s="6">
        <v>36710.157045091211</v>
      </c>
      <c r="L9" s="6">
        <v>58</v>
      </c>
      <c r="M9" s="6">
        <v>25509.01476737369</v>
      </c>
      <c r="N9" s="6">
        <v>4675</v>
      </c>
      <c r="O9" s="25">
        <f t="shared" si="0"/>
        <v>453317.87322043889</v>
      </c>
      <c r="P9" s="6">
        <f>O9</f>
        <v>453317.87322043889</v>
      </c>
      <c r="Q9" s="13"/>
      <c r="R9" s="23"/>
    </row>
    <row r="10" spans="1:19" x14ac:dyDescent="0.25">
      <c r="A10" s="36" t="s">
        <v>19</v>
      </c>
      <c r="B10" s="6">
        <v>648</v>
      </c>
      <c r="C10" s="6">
        <v>117750.4185203415</v>
      </c>
      <c r="D10" s="6">
        <v>1486</v>
      </c>
      <c r="E10" s="6">
        <v>329844.5430662813</v>
      </c>
      <c r="F10" s="6">
        <v>87</v>
      </c>
      <c r="G10" s="6">
        <v>23064.076043358906</v>
      </c>
      <c r="H10" s="6">
        <v>111</v>
      </c>
      <c r="I10" s="6">
        <v>20672.857109809094</v>
      </c>
      <c r="J10" s="6">
        <v>3</v>
      </c>
      <c r="K10" s="6">
        <v>1265.31</v>
      </c>
      <c r="L10" s="6">
        <v>9</v>
      </c>
      <c r="M10" s="6">
        <v>3429.59</v>
      </c>
      <c r="N10" s="6">
        <v>2344</v>
      </c>
      <c r="O10" s="25">
        <f t="shared" si="0"/>
        <v>496026.79473979084</v>
      </c>
      <c r="P10" s="6">
        <f>O10</f>
        <v>496026.79473979084</v>
      </c>
      <c r="Q10" s="13"/>
      <c r="R10" s="23"/>
    </row>
    <row r="11" spans="1:19" x14ac:dyDescent="0.25">
      <c r="A11" s="36" t="s">
        <v>20</v>
      </c>
      <c r="B11" s="6">
        <v>42</v>
      </c>
      <c r="C11" s="6">
        <v>11584.245414000003</v>
      </c>
      <c r="D11" s="6">
        <v>212</v>
      </c>
      <c r="E11" s="6">
        <v>24745.036139999294</v>
      </c>
      <c r="F11" s="6">
        <v>580</v>
      </c>
      <c r="G11" s="6">
        <v>60226.271521688112</v>
      </c>
      <c r="H11" s="6">
        <v>1041</v>
      </c>
      <c r="I11" s="6">
        <v>99960.464667220192</v>
      </c>
      <c r="J11" s="6">
        <v>65</v>
      </c>
      <c r="K11" s="6">
        <v>15765.499650441203</v>
      </c>
      <c r="L11" s="6">
        <v>11</v>
      </c>
      <c r="M11" s="6">
        <v>4159.5073390002999</v>
      </c>
      <c r="N11" s="6">
        <v>1951</v>
      </c>
      <c r="O11" s="25">
        <f t="shared" si="0"/>
        <v>216441.02473234909</v>
      </c>
      <c r="P11" s="6">
        <f>O11</f>
        <v>216441.02473234909</v>
      </c>
      <c r="Q11" s="13"/>
      <c r="R11" s="23"/>
    </row>
    <row r="12" spans="1:19" x14ac:dyDescent="0.25">
      <c r="A12" s="36" t="s">
        <v>21</v>
      </c>
      <c r="B12" s="6">
        <v>138</v>
      </c>
      <c r="C12" s="6">
        <v>15605.148580740208</v>
      </c>
      <c r="D12" s="6">
        <v>334</v>
      </c>
      <c r="E12" s="6">
        <v>41228.700856723379</v>
      </c>
      <c r="F12" s="6">
        <v>413</v>
      </c>
      <c r="G12" s="6">
        <v>40221.590573114314</v>
      </c>
      <c r="H12" s="6">
        <v>1589</v>
      </c>
      <c r="I12" s="6">
        <v>113764.76069556632</v>
      </c>
      <c r="J12" s="6">
        <v>456</v>
      </c>
      <c r="K12" s="6">
        <v>45748.751090375408</v>
      </c>
      <c r="L12" s="6">
        <v>58</v>
      </c>
      <c r="M12" s="6">
        <v>7888.8506219219998</v>
      </c>
      <c r="N12" s="6">
        <v>2988</v>
      </c>
      <c r="O12" s="25">
        <f t="shared" si="0"/>
        <v>264457.80241844163</v>
      </c>
      <c r="P12" s="6">
        <f>O12</f>
        <v>264457.80241844163</v>
      </c>
      <c r="Q12" s="13"/>
      <c r="R12" s="23"/>
    </row>
    <row r="13" spans="1:19" x14ac:dyDescent="0.25">
      <c r="A13" s="36" t="s">
        <v>22</v>
      </c>
      <c r="B13" s="6">
        <v>59</v>
      </c>
      <c r="C13" s="6">
        <v>18400.868359889402</v>
      </c>
      <c r="D13" s="6">
        <v>411</v>
      </c>
      <c r="E13" s="6">
        <v>53031.488311329071</v>
      </c>
      <c r="F13" s="6">
        <v>441</v>
      </c>
      <c r="G13" s="6">
        <v>50797.243361789202</v>
      </c>
      <c r="H13" s="6">
        <v>1787</v>
      </c>
      <c r="I13" s="6">
        <v>160438.90637672806</v>
      </c>
      <c r="J13" s="6">
        <v>888</v>
      </c>
      <c r="K13" s="6">
        <v>40432.633275866196</v>
      </c>
      <c r="L13" s="6">
        <v>14</v>
      </c>
      <c r="M13" s="6">
        <v>783.89</v>
      </c>
      <c r="N13" s="6">
        <v>3600</v>
      </c>
      <c r="O13" s="25">
        <f t="shared" si="0"/>
        <v>323885.029685602</v>
      </c>
      <c r="P13" s="6">
        <f>O13</f>
        <v>323885.029685602</v>
      </c>
      <c r="Q13" s="13"/>
      <c r="R13" s="23"/>
    </row>
    <row r="14" spans="1:19" x14ac:dyDescent="0.25">
      <c r="A14" s="36" t="s">
        <v>23</v>
      </c>
      <c r="B14" s="6">
        <v>397</v>
      </c>
      <c r="C14" s="6">
        <v>75372.049438274989</v>
      </c>
      <c r="D14" s="6">
        <v>186</v>
      </c>
      <c r="E14" s="6">
        <v>34489.882262026578</v>
      </c>
      <c r="F14" s="6">
        <v>566</v>
      </c>
      <c r="G14" s="6">
        <v>58961.257957567046</v>
      </c>
      <c r="H14" s="6">
        <v>458</v>
      </c>
      <c r="I14" s="6">
        <v>33529.954454179504</v>
      </c>
      <c r="J14" s="6">
        <v>1171</v>
      </c>
      <c r="K14" s="6">
        <v>59604.347237519447</v>
      </c>
      <c r="L14" s="6">
        <v>45</v>
      </c>
      <c r="M14" s="6">
        <v>16176.6429752025</v>
      </c>
      <c r="N14" s="6">
        <v>2823</v>
      </c>
      <c r="O14" s="25">
        <f t="shared" si="0"/>
        <v>278134.13432477007</v>
      </c>
      <c r="P14" s="6"/>
      <c r="Q14" s="13">
        <f t="shared" ref="Q14:Q17" si="1">O14</f>
        <v>278134.13432477007</v>
      </c>
      <c r="S14" s="23"/>
    </row>
    <row r="15" spans="1:19" x14ac:dyDescent="0.25">
      <c r="A15" s="36" t="s">
        <v>24</v>
      </c>
      <c r="B15" s="6">
        <v>9</v>
      </c>
      <c r="C15" s="6">
        <v>2300.1330725000998</v>
      </c>
      <c r="D15" s="6">
        <v>1238</v>
      </c>
      <c r="E15" s="6">
        <v>117950.15881794882</v>
      </c>
      <c r="F15" s="6">
        <v>18</v>
      </c>
      <c r="G15" s="6">
        <v>5021.7899999999991</v>
      </c>
      <c r="H15" s="6">
        <v>1263</v>
      </c>
      <c r="I15" s="6">
        <v>67107.603560649994</v>
      </c>
      <c r="J15" s="6">
        <v>3963</v>
      </c>
      <c r="K15" s="6">
        <v>315430.2010531064</v>
      </c>
      <c r="L15" s="6">
        <v>340</v>
      </c>
      <c r="M15" s="6">
        <v>70843.985509391452</v>
      </c>
      <c r="N15" s="6">
        <v>6831</v>
      </c>
      <c r="O15" s="25">
        <f t="shared" si="0"/>
        <v>578653.8720135967</v>
      </c>
      <c r="P15" s="6"/>
      <c r="Q15" s="13">
        <f t="shared" si="1"/>
        <v>578653.8720135967</v>
      </c>
      <c r="S15" s="23"/>
    </row>
    <row r="16" spans="1:19" x14ac:dyDescent="0.25">
      <c r="A16" s="36" t="s">
        <v>25</v>
      </c>
      <c r="B16" s="6">
        <v>202</v>
      </c>
      <c r="C16" s="6">
        <v>18392.333419131304</v>
      </c>
      <c r="D16" s="6">
        <v>652</v>
      </c>
      <c r="E16" s="6">
        <v>90395.420983253818</v>
      </c>
      <c r="F16" s="6">
        <v>616</v>
      </c>
      <c r="G16" s="6">
        <v>92064.002422679943</v>
      </c>
      <c r="H16" s="6">
        <v>4312</v>
      </c>
      <c r="I16" s="6">
        <v>235656.76816225622</v>
      </c>
      <c r="J16" s="6">
        <v>5274</v>
      </c>
      <c r="K16" s="6">
        <v>320747.15162422461</v>
      </c>
      <c r="L16" s="6">
        <v>63</v>
      </c>
      <c r="M16" s="6">
        <v>23953.249585390302</v>
      </c>
      <c r="N16" s="6">
        <v>11119</v>
      </c>
      <c r="O16" s="25">
        <f t="shared" si="0"/>
        <v>781208.92619693629</v>
      </c>
      <c r="P16" s="6"/>
      <c r="Q16" s="13">
        <f t="shared" si="1"/>
        <v>781208.92619693629</v>
      </c>
      <c r="S16" s="23"/>
    </row>
    <row r="17" spans="1:19" x14ac:dyDescent="0.25">
      <c r="A17" s="36" t="s">
        <v>26</v>
      </c>
      <c r="B17" s="6"/>
      <c r="C17" s="6"/>
      <c r="D17" s="6">
        <v>66</v>
      </c>
      <c r="E17" s="6">
        <v>7532.8499999999995</v>
      </c>
      <c r="F17" s="6">
        <v>30</v>
      </c>
      <c r="G17" s="6">
        <v>7873.0599999999995</v>
      </c>
      <c r="H17" s="6">
        <v>130</v>
      </c>
      <c r="I17" s="6">
        <v>11264.979999999994</v>
      </c>
      <c r="J17" s="6">
        <v>103</v>
      </c>
      <c r="K17" s="6">
        <v>14957.340000000006</v>
      </c>
      <c r="L17" s="6">
        <v>19</v>
      </c>
      <c r="M17" s="6">
        <v>5151.3</v>
      </c>
      <c r="N17" s="6">
        <v>348</v>
      </c>
      <c r="O17" s="25">
        <f t="shared" si="0"/>
        <v>46779.53</v>
      </c>
      <c r="P17" s="6"/>
      <c r="Q17" s="13">
        <f t="shared" si="1"/>
        <v>46779.53</v>
      </c>
      <c r="S17" s="23"/>
    </row>
    <row r="18" spans="1:19" x14ac:dyDescent="0.25">
      <c r="A18" s="36" t="s">
        <v>27</v>
      </c>
      <c r="B18" s="6">
        <v>44</v>
      </c>
      <c r="C18" s="6">
        <v>12460.582587596897</v>
      </c>
      <c r="D18" s="6">
        <v>164</v>
      </c>
      <c r="E18" s="6">
        <v>21257.785200481405</v>
      </c>
      <c r="F18" s="6">
        <v>336</v>
      </c>
      <c r="G18" s="6">
        <v>41789.549835646088</v>
      </c>
      <c r="H18" s="6">
        <v>1221</v>
      </c>
      <c r="I18" s="6">
        <v>109238.36904776907</v>
      </c>
      <c r="J18" s="6">
        <v>289</v>
      </c>
      <c r="K18" s="6">
        <v>36491.717565098981</v>
      </c>
      <c r="L18" s="6">
        <v>40</v>
      </c>
      <c r="M18" s="6">
        <v>9261.5306584530008</v>
      </c>
      <c r="N18" s="6">
        <v>2094</v>
      </c>
      <c r="O18" s="25">
        <f t="shared" si="0"/>
        <v>230499.53489504542</v>
      </c>
      <c r="P18" s="6">
        <f>O18</f>
        <v>230499.53489504542</v>
      </c>
      <c r="Q18" s="13"/>
      <c r="R18" s="23"/>
    </row>
    <row r="19" spans="1:19" ht="15.75" thickBot="1" x14ac:dyDescent="0.3">
      <c r="A19" s="7" t="s">
        <v>28</v>
      </c>
      <c r="B19" s="26">
        <f t="shared" ref="B19:N19" si="2">SUM(B6:B18)</f>
        <v>2572</v>
      </c>
      <c r="C19" s="26">
        <f t="shared" si="2"/>
        <v>449416.68001629133</v>
      </c>
      <c r="D19" s="26">
        <f t="shared" si="2"/>
        <v>6644</v>
      </c>
      <c r="E19" s="26">
        <f t="shared" si="2"/>
        <v>939362.54356002272</v>
      </c>
      <c r="F19" s="26">
        <f t="shared" si="2"/>
        <v>6330</v>
      </c>
      <c r="G19" s="26">
        <f t="shared" si="2"/>
        <v>687847.46054398874</v>
      </c>
      <c r="H19" s="26">
        <f t="shared" si="2"/>
        <v>20640</v>
      </c>
      <c r="I19" s="26">
        <f t="shared" si="2"/>
        <v>1655598.3385992695</v>
      </c>
      <c r="J19" s="26">
        <f t="shared" si="2"/>
        <v>13822</v>
      </c>
      <c r="K19" s="26">
        <f t="shared" si="2"/>
        <v>999434.02762967069</v>
      </c>
      <c r="L19" s="26">
        <f t="shared" si="2"/>
        <v>783</v>
      </c>
      <c r="M19" s="26">
        <f t="shared" si="2"/>
        <v>206816.43112125722</v>
      </c>
      <c r="N19" s="26">
        <f t="shared" si="2"/>
        <v>50791</v>
      </c>
      <c r="O19" s="28">
        <f>SUM(O6:O18)</f>
        <v>4938475.4814705011</v>
      </c>
      <c r="P19" s="26"/>
      <c r="Q19" s="29"/>
    </row>
    <row r="20" spans="1:19" x14ac:dyDescent="0.25">
      <c r="A20" s="37" t="s">
        <v>29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3"/>
      <c r="P20" s="42"/>
      <c r="Q20" s="44"/>
    </row>
    <row r="21" spans="1:19" x14ac:dyDescent="0.25">
      <c r="A21" s="27" t="s">
        <v>17</v>
      </c>
      <c r="B21" s="6"/>
      <c r="C21" s="6"/>
      <c r="D21" s="6">
        <v>4</v>
      </c>
      <c r="E21" s="6">
        <v>8284.68</v>
      </c>
      <c r="F21" s="6">
        <v>25</v>
      </c>
      <c r="G21" s="6">
        <v>25925.700814499905</v>
      </c>
      <c r="H21" s="6"/>
      <c r="I21" s="6"/>
      <c r="J21" s="6"/>
      <c r="K21" s="6"/>
      <c r="L21" s="6"/>
      <c r="M21" s="6"/>
      <c r="N21" s="6">
        <v>29</v>
      </c>
      <c r="O21" s="25">
        <f t="shared" ref="O21:O26" si="3">SUM(C21,E21,G21,I21,K21,M21)</f>
        <v>34210.380814499906</v>
      </c>
      <c r="P21" s="6"/>
      <c r="Q21" s="13">
        <f t="shared" ref="Q21:Q26" si="4">O21</f>
        <v>34210.380814499906</v>
      </c>
      <c r="S21" s="23"/>
    </row>
    <row r="22" spans="1:19" x14ac:dyDescent="0.25">
      <c r="A22" s="27" t="s">
        <v>19</v>
      </c>
      <c r="B22" s="6"/>
      <c r="C22" s="6"/>
      <c r="D22" s="6">
        <v>42</v>
      </c>
      <c r="E22" s="6">
        <v>36227.108433408903</v>
      </c>
      <c r="F22" s="6">
        <v>18</v>
      </c>
      <c r="G22" s="6">
        <v>45243.129809397506</v>
      </c>
      <c r="H22" s="6"/>
      <c r="I22" s="6"/>
      <c r="J22" s="6"/>
      <c r="K22" s="6"/>
      <c r="L22" s="6">
        <v>1</v>
      </c>
      <c r="M22" s="6">
        <v>51.9</v>
      </c>
      <c r="N22" s="6">
        <v>61</v>
      </c>
      <c r="O22" s="25">
        <f t="shared" si="3"/>
        <v>81522.138242806395</v>
      </c>
      <c r="P22" s="6">
        <f>O22</f>
        <v>81522.138242806395</v>
      </c>
      <c r="Q22" s="13"/>
      <c r="S22" s="23"/>
    </row>
    <row r="23" spans="1:19" x14ac:dyDescent="0.25">
      <c r="A23" s="27" t="s">
        <v>23</v>
      </c>
      <c r="B23" s="6"/>
      <c r="C23" s="6"/>
      <c r="D23" s="6">
        <v>6</v>
      </c>
      <c r="E23" s="6">
        <v>2029.5900000000001</v>
      </c>
      <c r="F23" s="6"/>
      <c r="G23" s="6"/>
      <c r="H23" s="6"/>
      <c r="I23" s="6"/>
      <c r="J23" s="6"/>
      <c r="K23" s="6"/>
      <c r="L23" s="6"/>
      <c r="M23" s="6"/>
      <c r="N23" s="6">
        <v>6</v>
      </c>
      <c r="O23" s="25">
        <f t="shared" si="3"/>
        <v>2029.5900000000001</v>
      </c>
      <c r="P23" s="6"/>
      <c r="Q23" s="13">
        <f t="shared" si="4"/>
        <v>2029.5900000000001</v>
      </c>
      <c r="S23" s="23"/>
    </row>
    <row r="24" spans="1:19" x14ac:dyDescent="0.25">
      <c r="A24" s="27" t="s">
        <v>24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>
        <v>12</v>
      </c>
      <c r="M24" s="6">
        <v>7078.4847056860008</v>
      </c>
      <c r="N24" s="6">
        <v>12</v>
      </c>
      <c r="O24" s="25">
        <f t="shared" si="3"/>
        <v>7078.4847056860008</v>
      </c>
      <c r="P24" s="6"/>
      <c r="Q24" s="13">
        <f t="shared" si="4"/>
        <v>7078.4847056860008</v>
      </c>
      <c r="S24" s="23"/>
    </row>
    <row r="25" spans="1:19" x14ac:dyDescent="0.25">
      <c r="A25" s="27" t="s">
        <v>25</v>
      </c>
      <c r="B25" s="6"/>
      <c r="C25" s="6"/>
      <c r="D25" s="6"/>
      <c r="E25" s="6"/>
      <c r="F25" s="6">
        <v>8</v>
      </c>
      <c r="G25" s="6">
        <v>8709.5299999999988</v>
      </c>
      <c r="H25" s="6"/>
      <c r="I25" s="6"/>
      <c r="J25" s="6"/>
      <c r="K25" s="6"/>
      <c r="L25" s="6"/>
      <c r="M25" s="6"/>
      <c r="N25" s="6">
        <v>8</v>
      </c>
      <c r="O25" s="25">
        <f t="shared" si="3"/>
        <v>8709.5299999999988</v>
      </c>
      <c r="P25" s="6"/>
      <c r="Q25" s="13">
        <f t="shared" si="4"/>
        <v>8709.5299999999988</v>
      </c>
      <c r="S25" s="23"/>
    </row>
    <row r="26" spans="1:19" x14ac:dyDescent="0.25">
      <c r="A26" s="27" t="s">
        <v>26</v>
      </c>
      <c r="B26" s="6"/>
      <c r="C26" s="6"/>
      <c r="D26" s="6">
        <v>66</v>
      </c>
      <c r="E26" s="6">
        <v>39895.239923898407</v>
      </c>
      <c r="F26" s="6">
        <v>136</v>
      </c>
      <c r="G26" s="6">
        <v>163814.74997424195</v>
      </c>
      <c r="H26" s="6"/>
      <c r="I26" s="6"/>
      <c r="J26" s="6">
        <v>119</v>
      </c>
      <c r="K26" s="6">
        <v>58182.540427938278</v>
      </c>
      <c r="L26" s="6">
        <v>85</v>
      </c>
      <c r="M26" s="6">
        <v>122186.61835931589</v>
      </c>
      <c r="N26" s="6">
        <v>406</v>
      </c>
      <c r="O26" s="25">
        <f t="shared" si="3"/>
        <v>384079.14868539455</v>
      </c>
      <c r="P26" s="6"/>
      <c r="Q26" s="13">
        <f t="shared" si="4"/>
        <v>384079.14868539455</v>
      </c>
      <c r="S26" s="23"/>
    </row>
    <row r="27" spans="1:19" ht="15.75" thickBot="1" x14ac:dyDescent="0.3">
      <c r="A27" s="7" t="s">
        <v>30</v>
      </c>
      <c r="B27" s="26">
        <f t="shared" ref="B27:N27" si="5">SUM(B21:B26)</f>
        <v>0</v>
      </c>
      <c r="C27" s="26">
        <f t="shared" si="5"/>
        <v>0</v>
      </c>
      <c r="D27" s="26">
        <f t="shared" si="5"/>
        <v>118</v>
      </c>
      <c r="E27" s="26">
        <f t="shared" si="5"/>
        <v>86436.618357307307</v>
      </c>
      <c r="F27" s="26">
        <f t="shared" si="5"/>
        <v>187</v>
      </c>
      <c r="G27" s="26">
        <f t="shared" si="5"/>
        <v>243693.11059813935</v>
      </c>
      <c r="H27" s="26">
        <f t="shared" si="5"/>
        <v>0</v>
      </c>
      <c r="I27" s="26">
        <f t="shared" si="5"/>
        <v>0</v>
      </c>
      <c r="J27" s="26">
        <f t="shared" si="5"/>
        <v>119</v>
      </c>
      <c r="K27" s="26">
        <f t="shared" si="5"/>
        <v>58182.540427938278</v>
      </c>
      <c r="L27" s="26">
        <f t="shared" si="5"/>
        <v>98</v>
      </c>
      <c r="M27" s="26">
        <f t="shared" si="5"/>
        <v>129317.00306500189</v>
      </c>
      <c r="N27" s="26">
        <f t="shared" si="5"/>
        <v>522</v>
      </c>
      <c r="O27" s="28">
        <f>SUM(O21:O26)</f>
        <v>517629.27244838688</v>
      </c>
      <c r="P27" s="26"/>
      <c r="Q27" s="29"/>
    </row>
    <row r="28" spans="1:19" ht="15.75" thickBot="1" x14ac:dyDescent="0.3">
      <c r="A28" s="30" t="s">
        <v>31</v>
      </c>
      <c r="B28" s="31">
        <f>B19+B27</f>
        <v>2572</v>
      </c>
      <c r="C28" s="31">
        <f t="shared" ref="C28:D28" si="6">C19+C27</f>
        <v>449416.68001629133</v>
      </c>
      <c r="D28" s="31">
        <f t="shared" si="6"/>
        <v>6762</v>
      </c>
      <c r="E28" s="31">
        <f>E19+E27</f>
        <v>1025799.16191733</v>
      </c>
      <c r="F28" s="31">
        <f t="shared" ref="F28:G28" si="7">F19+F27</f>
        <v>6517</v>
      </c>
      <c r="G28" s="31">
        <f t="shared" si="7"/>
        <v>931540.57114212809</v>
      </c>
      <c r="H28" s="31">
        <f>H19+H27</f>
        <v>20640</v>
      </c>
      <c r="I28" s="31">
        <f t="shared" ref="I28:J28" si="8">I19+I27</f>
        <v>1655598.3385992695</v>
      </c>
      <c r="J28" s="31">
        <f t="shared" si="8"/>
        <v>13941</v>
      </c>
      <c r="K28" s="31">
        <f>K19+K27</f>
        <v>1057616.568057609</v>
      </c>
      <c r="L28" s="31">
        <f t="shared" ref="L28:O28" si="9">L19+L27</f>
        <v>881</v>
      </c>
      <c r="M28" s="31">
        <f t="shared" si="9"/>
        <v>336133.43418625911</v>
      </c>
      <c r="N28" s="31">
        <f t="shared" si="9"/>
        <v>51313</v>
      </c>
      <c r="O28" s="32">
        <f t="shared" si="9"/>
        <v>5456104.753918888</v>
      </c>
      <c r="P28" s="31">
        <f>SUM(P6:P27)</f>
        <v>2704827.5742759802</v>
      </c>
      <c r="Q28" s="33">
        <f>SUM(Q6:Q27)</f>
        <v>2751277.1796429064</v>
      </c>
      <c r="R28" s="23"/>
      <c r="S28" s="23"/>
    </row>
    <row r="29" spans="1:19" ht="15.75" thickBot="1" x14ac:dyDescent="0.3"/>
    <row r="30" spans="1:19" ht="15.75" thickBot="1" x14ac:dyDescent="0.3">
      <c r="A30" t="s">
        <v>32</v>
      </c>
      <c r="D30" s="60" t="s">
        <v>33</v>
      </c>
      <c r="E30" s="61"/>
      <c r="F30" s="61"/>
      <c r="G30" s="61"/>
      <c r="H30" s="61"/>
      <c r="I30" s="61"/>
      <c r="J30" s="62"/>
    </row>
    <row r="31" spans="1:19" ht="15.75" thickBot="1" x14ac:dyDescent="0.3">
      <c r="A31" s="8" t="s">
        <v>34</v>
      </c>
      <c r="B31" s="9" t="s">
        <v>35</v>
      </c>
      <c r="D31" s="8"/>
      <c r="E31" s="8" t="s">
        <v>14</v>
      </c>
      <c r="F31" s="8"/>
      <c r="G31" s="8" t="s">
        <v>29</v>
      </c>
      <c r="H31" s="8"/>
      <c r="I31" s="8" t="s">
        <v>36</v>
      </c>
      <c r="J31" s="54" t="s">
        <v>37</v>
      </c>
    </row>
    <row r="32" spans="1:19" x14ac:dyDescent="0.25">
      <c r="A32" s="10" t="s">
        <v>14</v>
      </c>
      <c r="B32" s="11"/>
      <c r="D32" s="8" t="s">
        <v>38</v>
      </c>
      <c r="E32" s="8" t="s">
        <v>39</v>
      </c>
      <c r="F32" s="8" t="s">
        <v>12</v>
      </c>
      <c r="G32" s="8" t="s">
        <v>39</v>
      </c>
      <c r="H32" s="8" t="s">
        <v>12</v>
      </c>
      <c r="I32" s="8"/>
      <c r="J32" s="54"/>
    </row>
    <row r="33" spans="1:10" x14ac:dyDescent="0.25">
      <c r="A33" s="12" t="s">
        <v>1</v>
      </c>
      <c r="B33" s="13">
        <v>20436</v>
      </c>
      <c r="D33" s="45" t="s">
        <v>15</v>
      </c>
      <c r="E33" s="46">
        <v>1541.1068620932977</v>
      </c>
      <c r="F33" s="47">
        <v>604</v>
      </c>
      <c r="G33" s="46"/>
      <c r="H33" s="47"/>
      <c r="I33" s="46">
        <f>SUM(E33,G33)</f>
        <v>1541.1068620932977</v>
      </c>
      <c r="J33" s="55">
        <f>SUM(F33,H33)</f>
        <v>604</v>
      </c>
    </row>
    <row r="34" spans="1:10" x14ac:dyDescent="0.25">
      <c r="A34" s="12" t="s">
        <v>2</v>
      </c>
      <c r="B34" s="13">
        <v>75828.901000000013</v>
      </c>
      <c r="D34" s="48" t="s">
        <v>16</v>
      </c>
      <c r="E34" s="49">
        <v>561.16193907599984</v>
      </c>
      <c r="F34" s="50">
        <v>221</v>
      </c>
      <c r="G34" s="49"/>
      <c r="H34" s="50"/>
      <c r="I34" s="49">
        <f t="shared" ref="I34:I45" si="10">SUM(E34,G34)</f>
        <v>561.16193907599984</v>
      </c>
      <c r="J34" s="50">
        <f t="shared" ref="J34:J45" si="11">SUM(F34,H34)</f>
        <v>221</v>
      </c>
    </row>
    <row r="35" spans="1:10" x14ac:dyDescent="0.25">
      <c r="A35" s="12" t="s">
        <v>3</v>
      </c>
      <c r="B35" s="13">
        <v>51975.966999999997</v>
      </c>
      <c r="D35" s="48" t="s">
        <v>17</v>
      </c>
      <c r="E35" s="49">
        <v>1934.8111323899025</v>
      </c>
      <c r="F35" s="50">
        <v>697</v>
      </c>
      <c r="G35" s="49">
        <v>4.2</v>
      </c>
      <c r="H35" s="50">
        <v>1</v>
      </c>
      <c r="I35" s="49">
        <f t="shared" si="10"/>
        <v>1939.0111323899025</v>
      </c>
      <c r="J35" s="50">
        <f t="shared" si="11"/>
        <v>698</v>
      </c>
    </row>
    <row r="36" spans="1:10" x14ac:dyDescent="0.25">
      <c r="A36" s="12" t="s">
        <v>4</v>
      </c>
      <c r="B36" s="13">
        <v>134248.83499999999</v>
      </c>
      <c r="D36" s="48" t="s">
        <v>18</v>
      </c>
      <c r="E36" s="49">
        <v>1882.0001411314011</v>
      </c>
      <c r="F36" s="50">
        <v>666</v>
      </c>
      <c r="G36" s="49"/>
      <c r="H36" s="50"/>
      <c r="I36" s="49">
        <f t="shared" si="10"/>
        <v>1882.0001411314011</v>
      </c>
      <c r="J36" s="50">
        <f t="shared" si="11"/>
        <v>666</v>
      </c>
    </row>
    <row r="37" spans="1:10" x14ac:dyDescent="0.25">
      <c r="A37" s="12" t="s">
        <v>5</v>
      </c>
      <c r="B37" s="13">
        <v>121715.967</v>
      </c>
      <c r="D37" s="48" t="s">
        <v>19</v>
      </c>
      <c r="E37" s="49">
        <v>435.3824844999001</v>
      </c>
      <c r="F37" s="50">
        <v>146</v>
      </c>
      <c r="G37" s="49"/>
      <c r="H37" s="50"/>
      <c r="I37" s="49">
        <f t="shared" si="10"/>
        <v>435.3824844999001</v>
      </c>
      <c r="J37" s="50">
        <f t="shared" si="11"/>
        <v>146</v>
      </c>
    </row>
    <row r="38" spans="1:10" ht="15.75" thickBot="1" x14ac:dyDescent="0.3">
      <c r="A38" s="14" t="s">
        <v>6</v>
      </c>
      <c r="B38" s="15">
        <v>44707</v>
      </c>
      <c r="D38" s="48" t="s">
        <v>20</v>
      </c>
      <c r="E38" s="49">
        <v>778.50270557789952</v>
      </c>
      <c r="F38" s="50">
        <v>271</v>
      </c>
      <c r="G38" s="49"/>
      <c r="H38" s="50"/>
      <c r="I38" s="49">
        <f t="shared" si="10"/>
        <v>778.50270557789952</v>
      </c>
      <c r="J38" s="50">
        <f t="shared" si="11"/>
        <v>271</v>
      </c>
    </row>
    <row r="39" spans="1:10" ht="15.75" thickBot="1" x14ac:dyDescent="0.3">
      <c r="A39" s="16"/>
      <c r="B39" s="17">
        <v>448912.67</v>
      </c>
      <c r="D39" s="48" t="s">
        <v>21</v>
      </c>
      <c r="E39" s="49">
        <v>1129.6325787943999</v>
      </c>
      <c r="F39" s="50">
        <v>388</v>
      </c>
      <c r="G39" s="49"/>
      <c r="H39" s="50"/>
      <c r="I39" s="49">
        <f t="shared" si="10"/>
        <v>1129.6325787943999</v>
      </c>
      <c r="J39" s="50">
        <f t="shared" si="11"/>
        <v>388</v>
      </c>
    </row>
    <row r="40" spans="1:10" x14ac:dyDescent="0.25">
      <c r="A40" s="18" t="s">
        <v>29</v>
      </c>
      <c r="B40" s="19"/>
      <c r="D40" s="48" t="s">
        <v>22</v>
      </c>
      <c r="E40" s="49">
        <v>889.76883647980037</v>
      </c>
      <c r="F40" s="50">
        <v>308</v>
      </c>
      <c r="G40" s="49"/>
      <c r="H40" s="50"/>
      <c r="I40" s="49">
        <f t="shared" si="10"/>
        <v>889.76883647980037</v>
      </c>
      <c r="J40" s="50">
        <f t="shared" si="11"/>
        <v>308</v>
      </c>
    </row>
    <row r="41" spans="1:10" x14ac:dyDescent="0.25">
      <c r="A41" s="12" t="s">
        <v>2</v>
      </c>
      <c r="B41" s="13">
        <v>4903.9670000000006</v>
      </c>
      <c r="D41" s="48" t="s">
        <v>23</v>
      </c>
      <c r="E41" s="49">
        <v>644.87678613760011</v>
      </c>
      <c r="F41" s="50">
        <v>217</v>
      </c>
      <c r="G41" s="49"/>
      <c r="H41" s="50"/>
      <c r="I41" s="49">
        <f t="shared" si="10"/>
        <v>644.87678613760011</v>
      </c>
      <c r="J41" s="50">
        <f t="shared" si="11"/>
        <v>217</v>
      </c>
    </row>
    <row r="42" spans="1:10" x14ac:dyDescent="0.25">
      <c r="A42" s="12" t="s">
        <v>3</v>
      </c>
      <c r="B42" s="13">
        <v>46736</v>
      </c>
      <c r="D42" s="48" t="s">
        <v>24</v>
      </c>
      <c r="E42" s="49">
        <v>1877.3242095200974</v>
      </c>
      <c r="F42" s="50">
        <v>600</v>
      </c>
      <c r="G42" s="49"/>
      <c r="H42" s="50"/>
      <c r="I42" s="49">
        <f t="shared" si="10"/>
        <v>1877.3242095200974</v>
      </c>
      <c r="J42" s="50">
        <f t="shared" si="11"/>
        <v>600</v>
      </c>
    </row>
    <row r="43" spans="1:10" ht="15.75" thickBot="1" x14ac:dyDescent="0.3">
      <c r="A43" s="14" t="s">
        <v>6</v>
      </c>
      <c r="B43" s="15">
        <v>24445</v>
      </c>
      <c r="D43" s="48" t="s">
        <v>25</v>
      </c>
      <c r="E43" s="49">
        <v>3771.3796714835003</v>
      </c>
      <c r="F43" s="50">
        <v>1247</v>
      </c>
      <c r="G43" s="49"/>
      <c r="H43" s="50"/>
      <c r="I43" s="49">
        <f t="shared" si="10"/>
        <v>3771.3796714835003</v>
      </c>
      <c r="J43" s="50">
        <f t="shared" si="11"/>
        <v>1247</v>
      </c>
    </row>
    <row r="44" spans="1:10" ht="15.75" thickBot="1" x14ac:dyDescent="0.3">
      <c r="A44" s="16"/>
      <c r="B44" s="17">
        <v>76084.967000000004</v>
      </c>
      <c r="D44" s="48" t="s">
        <v>26</v>
      </c>
      <c r="E44" s="49">
        <v>166.36</v>
      </c>
      <c r="F44" s="50">
        <v>50</v>
      </c>
      <c r="G44" s="49">
        <v>40.314464780799995</v>
      </c>
      <c r="H44" s="50">
        <v>13</v>
      </c>
      <c r="I44" s="49">
        <f t="shared" si="10"/>
        <v>206.67446478080001</v>
      </c>
      <c r="J44" s="50">
        <f t="shared" si="11"/>
        <v>63</v>
      </c>
    </row>
    <row r="45" spans="1:10" ht="15.75" thickBot="1" x14ac:dyDescent="0.3">
      <c r="A45" s="20"/>
      <c r="B45" s="19"/>
      <c r="D45" s="51" t="s">
        <v>27</v>
      </c>
      <c r="E45" s="52">
        <v>696.31614622460006</v>
      </c>
      <c r="F45" s="53">
        <v>241</v>
      </c>
      <c r="G45" s="52"/>
      <c r="H45" s="53"/>
      <c r="I45" s="52">
        <f t="shared" si="10"/>
        <v>696.31614622460006</v>
      </c>
      <c r="J45" s="53">
        <f t="shared" si="11"/>
        <v>241</v>
      </c>
    </row>
    <row r="46" spans="1:10" ht="15.75" thickBot="1" x14ac:dyDescent="0.3">
      <c r="A46" s="21" t="s">
        <v>31</v>
      </c>
      <c r="B46" s="22">
        <v>524997.63699999999</v>
      </c>
      <c r="D46" s="56" t="s">
        <v>31</v>
      </c>
      <c r="E46" s="57">
        <f>SUM(E33:E45)</f>
        <v>16308.623493408399</v>
      </c>
      <c r="F46" s="57">
        <f t="shared" ref="F46:H46" si="12">SUM(F33:F45)</f>
        <v>5656</v>
      </c>
      <c r="G46" s="57">
        <f t="shared" si="12"/>
        <v>44.514464780799997</v>
      </c>
      <c r="H46" s="57">
        <f t="shared" si="12"/>
        <v>14</v>
      </c>
      <c r="I46" s="57">
        <f t="shared" ref="I46" si="13">SUM(I33:I45)</f>
        <v>16353.137958189198</v>
      </c>
      <c r="J46" s="58">
        <f t="shared" ref="J46" si="14">SUM(J33:J45)</f>
        <v>5670</v>
      </c>
    </row>
  </sheetData>
  <sheetProtection algorithmName="SHA-512" hashValue="ZQzbLpshO5pMg5nOrAdHGyryIosZhKhB89/s6cpfxl39dPk+kXMu2+9HGk0eqoaP68CDPP+C8Fs8Dh62wIPkMw==" saltValue="rLGXhu1FSzYoXRP97yK8ng==" spinCount="100000" sheet="1" objects="1" scenarios="1" selectLockedCells="1"/>
  <mergeCells count="1">
    <mergeCell ref="D30:J30"/>
  </mergeCells>
  <pageMargins left="0.70866141732283472" right="0.70866141732283472" top="0.74803149606299213" bottom="0.74803149606299213" header="0.31496062992125984" footer="0.31496062992125984"/>
  <pageSetup paperSize="8" scale="63" orientation="landscape" r:id="rId1"/>
  <ignoredErrors>
    <ignoredError sqref="Q8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9EE02A53F8184B893E693610B63DA8" ma:contentTypeVersion="6" ma:contentTypeDescription="Een nieuw document maken." ma:contentTypeScope="" ma:versionID="8447ac8b9a1a5946664615841200dae7">
  <xsd:schema xmlns:xsd="http://www.w3.org/2001/XMLSchema" xmlns:xs="http://www.w3.org/2001/XMLSchema" xmlns:p="http://schemas.microsoft.com/office/2006/metadata/properties" xmlns:ns2="5b9cae15-38ec-4b38-9409-d3a48ea1edef" xmlns:ns3="ac620e34-11ab-4c8d-9242-95b40604074f" targetNamespace="http://schemas.microsoft.com/office/2006/metadata/properties" ma:root="true" ma:fieldsID="d0974fe2070333aefa5869807394973f" ns2:_="" ns3:_="">
    <xsd:import namespace="5b9cae15-38ec-4b38-9409-d3a48ea1edef"/>
    <xsd:import namespace="ac620e34-11ab-4c8d-9242-95b4060407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9cae15-38ec-4b38-9409-d3a48ea1ed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620e34-11ab-4c8d-9242-95b40604074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575BFA-F2CA-449C-A7F8-CB0B38D9ACB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b9cae15-38ec-4b38-9409-d3a48ea1edef"/>
    <ds:schemaRef ds:uri="ac620e34-11ab-4c8d-9242-95b40604074f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1F362FB-D14D-4383-9DCE-FDE8164C02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9cae15-38ec-4b38-9409-d3a48ea1edef"/>
    <ds:schemaRef ds:uri="ac620e34-11ab-4c8d-9242-95b4060407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0E1C02F-95E7-48CE-92C0-18CA57C4A1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E - Hoeveelheden ind.</vt:lpstr>
      <vt:lpstr>'Bijlage E - Hoeveelheden ind.'!Afdrukbereik</vt:lpstr>
    </vt:vector>
  </TitlesOfParts>
  <Manager/>
  <Company>Drechtsteden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Kleijn, J (Hans)</dc:creator>
  <cp:keywords/>
  <dc:description/>
  <cp:lastModifiedBy>Kooten, MLA van (Miranda)</cp:lastModifiedBy>
  <cp:revision/>
  <dcterms:created xsi:type="dcterms:W3CDTF">2024-01-29T11:28:52Z</dcterms:created>
  <dcterms:modified xsi:type="dcterms:W3CDTF">2024-03-07T16:14:50Z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0x010100EA9EE02A53F8184B893E693610B63DA8</vt:lpwstr>
  </property>
</Properties>
</file>