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linqiot.sharepoint.com/sites/Linqiot/Gedeelde  documenten/Klanten/Gemeente Zundert/projecten/V2022-GZUN-01 Aanbesteding hoofdpost/Aanbestedingsdocumenten hoofdpost Zundert/"/>
    </mc:Choice>
  </mc:AlternateContent>
  <xr:revisionPtr revIDLastSave="367" documentId="8_{39C12CD3-DBC3-4F05-8871-989E71DD6A55}" xr6:coauthVersionLast="47" xr6:coauthVersionMax="47" xr10:uidLastSave="{FDD3BC46-9A32-4078-ABC5-EFE945372B1F}"/>
  <bookViews>
    <workbookView xWindow="-120" yWindow="-120" windowWidth="29040" windowHeight="15720" activeTab="2" xr2:uid="{9F82BAD7-4BE6-40C2-9D97-B0B4DD9B6F86}"/>
  </bookViews>
  <sheets>
    <sheet name="Samenvatting" sheetId="6" r:id="rId1"/>
    <sheet name="Initiele en jaarlijkse kosten" sheetId="7" r:id="rId2"/>
    <sheet name="Verrekenprijzen" sheetId="5" r:id="rId3"/>
  </sheets>
  <definedNames>
    <definedName name="_xlnm.Print_Area" localSheetId="1">'Initiele en jaarlijkse kosten'!$A$1:$J$44</definedName>
    <definedName name="_xlnm.Print_Area" localSheetId="0">Samenvatting!$A$1:$I$22</definedName>
    <definedName name="_xlnm.Print_Area" localSheetId="2">Verrekenprijzen!$A$1:$D$38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9" i="6" l="1"/>
  <c r="H36" i="7"/>
  <c r="H37" i="7"/>
  <c r="H38" i="7"/>
  <c r="H39" i="7"/>
  <c r="H40" i="7"/>
  <c r="I37" i="7"/>
  <c r="I38" i="7"/>
  <c r="I39" i="7"/>
  <c r="I40" i="7"/>
  <c r="I32" i="5"/>
  <c r="I33" i="5"/>
  <c r="I34" i="5"/>
  <c r="I35" i="5"/>
  <c r="I27" i="7"/>
  <c r="H27" i="7"/>
  <c r="C41" i="7"/>
  <c r="H35" i="5"/>
  <c r="H34" i="5"/>
  <c r="H33" i="5"/>
  <c r="H32" i="5"/>
  <c r="H44" i="5"/>
  <c r="H45" i="5"/>
  <c r="G10" i="6"/>
  <c r="H17" i="5"/>
  <c r="I17" i="5"/>
  <c r="I18" i="5"/>
  <c r="I19" i="5"/>
  <c r="I20" i="5"/>
  <c r="I21" i="5"/>
  <c r="I22" i="5"/>
  <c r="I23" i="5"/>
  <c r="I24" i="5"/>
  <c r="I25" i="5"/>
  <c r="I26" i="5"/>
  <c r="I27" i="5"/>
  <c r="I28" i="5"/>
  <c r="I29" i="5"/>
  <c r="I30" i="5"/>
  <c r="I31" i="5"/>
  <c r="I36" i="5"/>
  <c r="H18" i="5"/>
  <c r="H19" i="5"/>
  <c r="F20" i="5"/>
  <c r="H20" i="5"/>
  <c r="H21" i="5"/>
  <c r="H22" i="5"/>
  <c r="H23" i="5"/>
  <c r="H24" i="5"/>
  <c r="F25" i="5"/>
  <c r="H25" i="5"/>
  <c r="F26" i="5"/>
  <c r="H26" i="5"/>
  <c r="F27" i="5"/>
  <c r="H27" i="5"/>
  <c r="F28" i="5"/>
  <c r="H28" i="5"/>
  <c r="H29" i="5"/>
  <c r="H30" i="5"/>
  <c r="H31" i="5"/>
  <c r="H36" i="5"/>
  <c r="G9" i="6"/>
  <c r="G13" i="6"/>
  <c r="I18" i="6"/>
  <c r="I20" i="6"/>
  <c r="H11" i="7"/>
  <c r="H12" i="7"/>
  <c r="H13" i="7"/>
  <c r="H14" i="7"/>
  <c r="H15" i="7"/>
  <c r="H16" i="7"/>
  <c r="C10" i="6"/>
  <c r="H20" i="7"/>
  <c r="H21" i="7"/>
  <c r="H22" i="7"/>
  <c r="H23" i="7"/>
  <c r="H24" i="7"/>
  <c r="H25" i="7"/>
  <c r="H26" i="7"/>
  <c r="H28" i="7"/>
  <c r="H29" i="7"/>
  <c r="H30" i="7"/>
  <c r="H31" i="7"/>
  <c r="H32" i="7"/>
  <c r="H33" i="7"/>
  <c r="H34" i="7"/>
  <c r="H35" i="7"/>
  <c r="H41" i="7"/>
  <c r="C11" i="6"/>
  <c r="C12" i="6"/>
  <c r="I11" i="7"/>
  <c r="I15" i="7"/>
  <c r="I16" i="7"/>
  <c r="D10" i="6"/>
  <c r="I21" i="7"/>
  <c r="I22" i="7"/>
  <c r="I23" i="7"/>
  <c r="I24" i="7"/>
  <c r="I25" i="7"/>
  <c r="I26" i="7"/>
  <c r="I28" i="7"/>
  <c r="I29" i="7"/>
  <c r="I30" i="7"/>
  <c r="I31" i="7"/>
  <c r="I32" i="7"/>
  <c r="I33" i="7"/>
  <c r="I34" i="7"/>
  <c r="I35" i="7"/>
  <c r="I36" i="7"/>
  <c r="I41" i="7"/>
  <c r="D11" i="6"/>
  <c r="D12" i="6"/>
  <c r="D13" i="6"/>
  <c r="B5" i="7"/>
  <c r="H44" i="7"/>
  <c r="B9" i="5"/>
  <c r="I44" i="7"/>
</calcChain>
</file>

<file path=xl/sharedStrings.xml><?xml version="1.0" encoding="utf-8"?>
<sst xmlns="http://schemas.openxmlformats.org/spreadsheetml/2006/main" count="166" uniqueCount="133">
  <si>
    <t>Omschrijving</t>
  </si>
  <si>
    <t>De inschrijver:</t>
  </si>
  <si>
    <t>TOTAAL</t>
  </si>
  <si>
    <t>Verrekenprijzen</t>
  </si>
  <si>
    <t>Nr</t>
  </si>
  <si>
    <t>Aantal</t>
  </si>
  <si>
    <t>Bedrag na weging</t>
  </si>
  <si>
    <t>TOTAL COST OF OWNERSHIP</t>
  </si>
  <si>
    <t xml:space="preserve">C.1 </t>
  </si>
  <si>
    <t>C.2</t>
  </si>
  <si>
    <t>Werkzaamheden</t>
  </si>
  <si>
    <t>TOTALE FICTIEVE INSCRHIJVING</t>
  </si>
  <si>
    <t>Som van de verrekenprijzen</t>
  </si>
  <si>
    <t>C1.01</t>
  </si>
  <si>
    <t>C1.02</t>
  </si>
  <si>
    <t>C1.03</t>
  </si>
  <si>
    <t>C1.04</t>
  </si>
  <si>
    <t>C1.05</t>
  </si>
  <si>
    <t>C1.06</t>
  </si>
  <si>
    <t>C1.07</t>
  </si>
  <si>
    <t>C1.08</t>
  </si>
  <si>
    <t>C1.09</t>
  </si>
  <si>
    <t>C1.10</t>
  </si>
  <si>
    <t>C1.11</t>
  </si>
  <si>
    <t>C2.01</t>
  </si>
  <si>
    <t>C2.02</t>
  </si>
  <si>
    <t xml:space="preserve">Gelijk aan C1.01, maar dan voor 10 stuks die gelijktijdig in opdracht worden gegeven </t>
  </si>
  <si>
    <t>Prijs per stuk</t>
  </si>
  <si>
    <t>Initiele Prijs</t>
  </si>
  <si>
    <t xml:space="preserve">Meervoudig onderhoud </t>
  </si>
  <si>
    <t>Subtotaal Algemeen</t>
  </si>
  <si>
    <t>Alle gele velden in te vullen door inschrijver</t>
  </si>
  <si>
    <t>Alle gele velden in te vullen door inschrijver!</t>
  </si>
  <si>
    <t>Weegfactoren</t>
  </si>
  <si>
    <t>Initieel</t>
  </si>
  <si>
    <t>Initiele Prijs per stuk</t>
  </si>
  <si>
    <t xml:space="preserve">Gelijk aan C1.01, maar dan voor 5 stuks die gelijktijdig in opdracht worden gegeven </t>
  </si>
  <si>
    <t>C1.12</t>
  </si>
  <si>
    <t>C1.13</t>
  </si>
  <si>
    <t>C1.14</t>
  </si>
  <si>
    <t>Totaal Bedrag</t>
  </si>
  <si>
    <t>Totaal bedrag</t>
  </si>
  <si>
    <t>Inschrijver:</t>
  </si>
  <si>
    <t>Bedrag per jaar</t>
  </si>
  <si>
    <t>Weegfactoren (per stuk)</t>
  </si>
  <si>
    <t>Totaal initieel</t>
  </si>
  <si>
    <t>Totaal meervoudig</t>
  </si>
  <si>
    <t>Fictief inschrijfbedrag MET weegfactor</t>
  </si>
  <si>
    <t>Total Cost of Ownership (incl. weegfactor)</t>
  </si>
  <si>
    <t>Cijfer*</t>
  </si>
  <si>
    <t>* in te vullen door de opdrachtgever</t>
  </si>
  <si>
    <t>TCO met verrekenprijzen en weegfactoren</t>
  </si>
  <si>
    <t xml:space="preserve">Alle overige algemene werkzaamheden </t>
  </si>
  <si>
    <t xml:space="preserve">TOTAAL </t>
  </si>
  <si>
    <t>Subtotaal</t>
  </si>
  <si>
    <t>Zie ook overige tabbladen!</t>
  </si>
  <si>
    <t>Onderstaande verrekenprijzen zijn gericht op uurtarieven die worden gehanteerd</t>
  </si>
  <si>
    <t>Uurtarief Software-ontwikkelaar</t>
  </si>
  <si>
    <t>Uurtarief Projectmanager</t>
  </si>
  <si>
    <t>Uurtarieven</t>
  </si>
  <si>
    <t>Beste prijs-kwaliteit verhouding</t>
  </si>
  <si>
    <t>C1.15</t>
  </si>
  <si>
    <t>C1.16</t>
  </si>
  <si>
    <t>Type PLC</t>
  </si>
  <si>
    <t>Gemaal: 1 pomps</t>
  </si>
  <si>
    <t>Gemaal 2 pomps</t>
  </si>
  <si>
    <t>Setupkosten</t>
  </si>
  <si>
    <t>Soort</t>
  </si>
  <si>
    <t>Onderstaande verrekenprijzen zijn gericht op het toevoegen en onderhouden van objecten in de regionale hoofdpost die rechtstreeks communiceren met de PLC/modem of logger</t>
  </si>
  <si>
    <t xml:space="preserve">Intiele en onderhoduskosten </t>
  </si>
  <si>
    <t>APP721</t>
  </si>
  <si>
    <t>FMC 200</t>
  </si>
  <si>
    <t xml:space="preserve">Drukriool </t>
  </si>
  <si>
    <t xml:space="preserve">Subtotaal </t>
  </si>
  <si>
    <t>Verwerken historische gegevens hoofdpost</t>
  </si>
  <si>
    <t>Jaarlijks</t>
  </si>
  <si>
    <t>Training hoofdpost</t>
  </si>
  <si>
    <t>Projectmanagementkosten</t>
  </si>
  <si>
    <t>Algemene kosten hoofdpost</t>
  </si>
  <si>
    <t>Algemeen hoofdpost</t>
  </si>
  <si>
    <t>Hoofdpost per object soort</t>
  </si>
  <si>
    <t>Hoofdpost per objectsoort</t>
  </si>
  <si>
    <t>Toevoegen één-/tweepompsgemaal welke is voorzien van een standaard besturing</t>
  </si>
  <si>
    <t>Toevoegen bergbezinkvoorziening welke is gebaseerd op de standaard besturing met 1 of 2 ledigingspompen en 1 of 2 spoelpompen</t>
  </si>
  <si>
    <t>Toevoegen meerpompsgemaal en overige ‘speciale’ gemalen</t>
  </si>
  <si>
    <t>Toevoegen object dat overstort en of neerslag meet (loggers van verschillende leveranciers mogelijk, geen beperking)</t>
  </si>
  <si>
    <t xml:space="preserve">Toevoegen van drukrioolgemaal met 1 master met meerdere slaves (gem. 10 stuks) </t>
  </si>
  <si>
    <t>Toevoegen extra sensor op bestaande locatie, zoals debietmeting of niveau sensor</t>
  </si>
  <si>
    <t>C.1 Object rechstreeks aansluiten op de regionale hoofdpost</t>
  </si>
  <si>
    <t>jaarlijks</t>
  </si>
  <si>
    <t>Per jaar per stuk</t>
  </si>
  <si>
    <t>Jaarlijks met gewicht</t>
  </si>
  <si>
    <t>Object rechtstreeks aansluiten op de hoofdpost</t>
  </si>
  <si>
    <t>Fictieve korting hoofdpost</t>
  </si>
  <si>
    <t>dit inschrijfformulier maakt onderdeel uit van de offerteaanvraag "hoofdpost en onderhoudsmanagementsysteem"</t>
  </si>
  <si>
    <t>Gelijk aan C1.06, maar dan voor 5 stuks die gelijktijdig in opdracht worden gegeven</t>
  </si>
  <si>
    <t>Gelijk aan C1.06, maar dan voor 10 stuks die gelijktijdig in opdracht worden gegeven</t>
  </si>
  <si>
    <t>Gelijk aan C1.09, maar dan voor 5 stuks die gelijktijdig in opdracht worden gegeven</t>
  </si>
  <si>
    <t>Gelijk aan C1.09, maar dan voor 10 stuks die gelijktijdig in opdracht worden gegeven</t>
  </si>
  <si>
    <t>Gelijk aan C1.09, maar dan voor 50 stuks die gelijktijdig in opdracht worden gegeven</t>
  </si>
  <si>
    <t>Gelijk aan C1.13, maar dan voor 5 stuks die gelijktijdig in opdracht worden gegeven</t>
  </si>
  <si>
    <t>Gelijk aan C1.13, maar dan voor 10 stuks die gelijktijdig in opdracht worden gegeven</t>
  </si>
  <si>
    <t>APP900</t>
  </si>
  <si>
    <t>Mitsubishi FX5U-32MR-ES</t>
  </si>
  <si>
    <t>APP 600</t>
  </si>
  <si>
    <t>Gemaal 3 pomps</t>
  </si>
  <si>
    <t>APP741</t>
  </si>
  <si>
    <t>FMC 400</t>
  </si>
  <si>
    <t>Jazzmin, 1-pomp</t>
  </si>
  <si>
    <t>Overstortmetingen</t>
  </si>
  <si>
    <t>Sofrel</t>
  </si>
  <si>
    <t>Bergbezinkvoorzieining</t>
  </si>
  <si>
    <t>APP751 met 1 LP en 1 SP</t>
  </si>
  <si>
    <t>FGC 300 met 1 LP</t>
  </si>
  <si>
    <t>APP 721 met 1 LP</t>
  </si>
  <si>
    <t>Mitsubishi FX5U-32MR-ES, 1 LP + 1 SP</t>
  </si>
  <si>
    <t>Mitsubishi FX5U-32MR-ES, 2 LP + 1 SP</t>
  </si>
  <si>
    <t>Jaarlijkse kosten per stuk, exclusief communicatiekosten</t>
  </si>
  <si>
    <t>C.2 Uurtarieven</t>
  </si>
  <si>
    <t>C1.17</t>
  </si>
  <si>
    <t>C1.18</t>
  </si>
  <si>
    <t>C1.19</t>
  </si>
  <si>
    <t>Toevoegen van een grondwatermeting</t>
  </si>
  <si>
    <t>Gelijk aan C1.16, maar dan voor 5 stuks die gelijktijdig in opdracht worden gegeven</t>
  </si>
  <si>
    <t>Gelijk aan C1.16, maar dan voor 10 stuks die gelijktijdig in opdracht worden gegeven</t>
  </si>
  <si>
    <t>Gelijk aan C1.16, maar dan voor 25 stuks die gelijktijdig in opdracht worden gegeven</t>
  </si>
  <si>
    <t>C1.20</t>
  </si>
  <si>
    <t>FGC 300, 2-pomp</t>
  </si>
  <si>
    <t>FGC 300, 1-pomp</t>
  </si>
  <si>
    <t>FGC 300</t>
  </si>
  <si>
    <t>Over 15 jaar</t>
  </si>
  <si>
    <t>Totaal 15 jaar</t>
  </si>
  <si>
    <t>Toevoegen van drukrioolgemaal welke reeds is voorzien van een besturing (een Jazzmin, FGC, APP of SVA) en communicatie en rechtstreeks aangesloten moet worden op de hoofdpost  (master met max 10 slaves)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</si>
</sst>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0.0_ ;\-#,##0.0\ "/>
    <numFmt numFmtId="166" formatCode="0.0"/>
  </numFmts>
  <fonts count="2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Light"/>
      <family val="2"/>
      <scheme val="major"/>
    </font>
    <font>
      <sz val="10"/>
      <color theme="1"/>
      <name val="Calibri"/>
      <family val="2"/>
      <scheme val="minor"/>
    </font>
    <font>
      <b/>
      <sz val="14"/>
      <color theme="0"/>
      <name val="Calibri"/>
      <family val="2"/>
      <scheme val="minor"/>
    </font>
    <font>
      <b/>
      <sz val="16"/>
      <color theme="0"/>
      <name val="Calibri"/>
      <family val="2"/>
      <scheme val="minor"/>
    </font>
    <font>
      <sz val="12"/>
      <color rgb="FF4E85CE"/>
      <name val="Calibri Light"/>
      <family val="2"/>
    </font>
    <font>
      <b/>
      <sz val="9"/>
      <color rgb="FFFFFFFF"/>
      <name val="Calibri Light"/>
      <family val="2"/>
    </font>
    <font>
      <sz val="9"/>
      <color theme="1"/>
      <name val="Calibri Light"/>
      <family val="2"/>
    </font>
    <font>
      <sz val="14"/>
      <color theme="0"/>
      <name val="Calibri"/>
      <family val="2"/>
      <scheme val="minor"/>
    </font>
    <font>
      <sz val="11"/>
      <color theme="1"/>
      <name val="Calibri"/>
      <family val="2"/>
    </font>
    <font>
      <sz val="14"/>
      <color theme="1"/>
      <name val="Calibri"/>
      <family val="2"/>
      <scheme val="minor"/>
    </font>
    <font>
      <b/>
      <sz val="18"/>
      <color theme="0"/>
      <name val="Calibri"/>
      <family val="2"/>
      <scheme val="minor"/>
    </font>
    <font>
      <sz val="11"/>
      <color rgb="FFFF0000"/>
      <name val="Calibri"/>
      <family val="2"/>
      <scheme val="minor"/>
    </font>
    <font>
      <b/>
      <sz val="9"/>
      <color theme="1"/>
      <name val="Calibri Light"/>
      <family val="2"/>
    </font>
    <font>
      <b/>
      <sz val="12"/>
      <color rgb="FFFFFFFF"/>
      <name val="Calibri Light"/>
      <family val="2"/>
    </font>
    <font>
      <sz val="12"/>
      <color theme="1"/>
      <name val="Calibri"/>
      <family val="2"/>
      <scheme val="minor"/>
    </font>
    <font>
      <sz val="9"/>
      <color rgb="FFFFFFFF"/>
      <name val="Calibri Light"/>
      <family val="2"/>
    </font>
    <font>
      <i/>
      <sz val="10"/>
      <color theme="1"/>
      <name val="Calibri"/>
      <family val="2"/>
      <scheme val="minor"/>
    </font>
    <font>
      <b/>
      <sz val="12"/>
      <color theme="0"/>
      <name val="Calibri Light"/>
      <family val="2"/>
    </font>
    <font>
      <i/>
      <sz val="9"/>
      <color theme="1"/>
      <name val="Calibri"/>
      <family val="2"/>
      <scheme val="minor"/>
    </font>
    <font>
      <b/>
      <sz val="12"/>
      <color theme="1"/>
      <name val="Calibri"/>
      <family val="2"/>
      <scheme val="minor"/>
    </font>
    <font>
      <sz val="12"/>
      <color theme="0"/>
      <name val="Calibri"/>
      <family val="2"/>
      <scheme val="minor"/>
    </font>
    <font>
      <b/>
      <sz val="9"/>
      <name val="Calibri Light"/>
      <family val="2"/>
    </font>
    <font>
      <sz val="8"/>
      <color theme="1"/>
      <name val="Calibri Light"/>
      <family val="2"/>
    </font>
    <font>
      <sz val="8"/>
      <name val="Calibri"/>
      <family val="2"/>
      <scheme val="minor"/>
    </font>
  </fonts>
  <fills count="22">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54D83"/>
        <bgColor indexed="64"/>
      </patternFill>
    </fill>
    <fill>
      <patternFill patternType="solid">
        <fgColor rgb="FF326AB4"/>
        <bgColor indexed="64"/>
      </patternFill>
    </fill>
    <fill>
      <patternFill patternType="solid">
        <fgColor rgb="FFC6D8F0"/>
        <bgColor indexed="64"/>
      </patternFill>
    </fill>
    <fill>
      <patternFill patternType="solid">
        <fgColor rgb="FFE8EEF8"/>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4C6E7"/>
        <bgColor indexed="64"/>
      </patternFill>
    </fill>
    <fill>
      <patternFill patternType="solid">
        <fgColor rgb="FF8EAADB"/>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4">
    <xf numFmtId="0" fontId="0" fillId="0" borderId="0" xfId="0"/>
    <xf numFmtId="0" fontId="0" fillId="0" borderId="0" xfId="0" applyAlignment="1">
      <alignment horizontal="right"/>
    </xf>
    <xf numFmtId="0" fontId="0" fillId="0" borderId="1" xfId="0" applyBorder="1"/>
    <xf numFmtId="0" fontId="5" fillId="0" borderId="0" xfId="0" applyFont="1"/>
    <xf numFmtId="0" fontId="8" fillId="0" borderId="0" xfId="0" applyFont="1" applyAlignment="1">
      <alignment vertical="center"/>
    </xf>
    <xf numFmtId="0" fontId="10" fillId="7" borderId="1" xfId="0" applyFont="1" applyFill="1" applyBorder="1" applyAlignment="1">
      <alignment vertical="center" wrapText="1"/>
    </xf>
    <xf numFmtId="0" fontId="10" fillId="8" borderId="1" xfId="0" applyFont="1" applyFill="1" applyBorder="1" applyAlignment="1">
      <alignment vertical="center" wrapText="1"/>
    </xf>
    <xf numFmtId="0" fontId="10" fillId="7"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3" fillId="3" borderId="1" xfId="0" applyFont="1" applyFill="1" applyBorder="1"/>
    <xf numFmtId="0" fontId="12" fillId="0" borderId="0" xfId="0" applyFont="1"/>
    <xf numFmtId="44" fontId="0" fillId="0" borderId="0" xfId="0" applyNumberFormat="1"/>
    <xf numFmtId="0" fontId="11" fillId="0" borderId="0" xfId="0" applyFont="1"/>
    <xf numFmtId="44" fontId="0" fillId="0" borderId="1" xfId="0" applyNumberFormat="1" applyBorder="1"/>
    <xf numFmtId="44" fontId="3" fillId="3" borderId="1" xfId="0" applyNumberFormat="1" applyFont="1" applyFill="1" applyBorder="1"/>
    <xf numFmtId="0" fontId="14" fillId="0" borderId="0" xfId="0" applyFont="1" applyAlignment="1">
      <alignment vertical="center"/>
    </xf>
    <xf numFmtId="0" fontId="1" fillId="0" borderId="0" xfId="0" applyFon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44" fontId="0" fillId="0" borderId="0" xfId="0" applyNumberFormat="1" applyProtection="1">
      <protection locked="0"/>
    </xf>
    <xf numFmtId="0" fontId="15" fillId="0" borderId="0" xfId="0" applyFont="1"/>
    <xf numFmtId="0" fontId="9" fillId="5" borderId="18" xfId="0" applyFont="1" applyFill="1" applyBorder="1" applyAlignment="1">
      <alignment vertical="center" wrapText="1"/>
    </xf>
    <xf numFmtId="0" fontId="9" fillId="0" borderId="0" xfId="0" applyFont="1" applyAlignment="1">
      <alignment horizontal="left" vertical="center" wrapText="1"/>
    </xf>
    <xf numFmtId="44" fontId="9" fillId="0" borderId="0" xfId="0" applyNumberFormat="1" applyFont="1" applyAlignment="1">
      <alignment vertical="center" wrapText="1"/>
    </xf>
    <xf numFmtId="0" fontId="0" fillId="0" borderId="1" xfId="0" applyBorder="1" applyAlignment="1">
      <alignment horizontal="center"/>
    </xf>
    <xf numFmtId="44" fontId="5" fillId="14" borderId="1" xfId="0" applyNumberFormat="1" applyFont="1" applyFill="1" applyBorder="1" applyAlignment="1" applyProtection="1">
      <alignment vertical="center"/>
      <protection locked="0"/>
    </xf>
    <xf numFmtId="44" fontId="0" fillId="14" borderId="1" xfId="0" applyNumberFormat="1" applyFill="1" applyBorder="1" applyAlignment="1" applyProtection="1">
      <alignment vertical="center"/>
      <protection locked="0"/>
    </xf>
    <xf numFmtId="44" fontId="17" fillId="2" borderId="11" xfId="0" applyNumberFormat="1" applyFont="1" applyFill="1" applyBorder="1" applyAlignment="1">
      <alignment vertical="center" wrapText="1"/>
    </xf>
    <xf numFmtId="0" fontId="18" fillId="0" borderId="0" xfId="0" applyFont="1"/>
    <xf numFmtId="44" fontId="0" fillId="14" borderId="13" xfId="0" applyNumberFormat="1" applyFill="1" applyBorder="1" applyProtection="1">
      <protection locked="0"/>
    </xf>
    <xf numFmtId="44" fontId="0" fillId="14" borderId="16" xfId="0" applyNumberFormat="1" applyFill="1" applyBorder="1" applyProtection="1">
      <protection locked="0"/>
    </xf>
    <xf numFmtId="0" fontId="9" fillId="5" borderId="21" xfId="0" applyFont="1" applyFill="1" applyBorder="1" applyAlignment="1">
      <alignment vertical="center" wrapText="1"/>
    </xf>
    <xf numFmtId="0" fontId="9" fillId="5" borderId="19"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8" borderId="11" xfId="0" applyFont="1" applyFill="1" applyBorder="1" applyAlignment="1">
      <alignment vertical="center" wrapText="1"/>
    </xf>
    <xf numFmtId="0" fontId="9" fillId="5" borderId="21" xfId="0" applyFont="1" applyFill="1" applyBorder="1" applyAlignment="1">
      <alignment horizontal="center" vertical="center" wrapText="1"/>
    </xf>
    <xf numFmtId="0" fontId="0" fillId="0" borderId="0" xfId="0" applyAlignment="1">
      <alignment horizontal="left"/>
    </xf>
    <xf numFmtId="0" fontId="5" fillId="0" borderId="0" xfId="0" applyFont="1" applyAlignment="1">
      <alignment horizontal="center"/>
    </xf>
    <xf numFmtId="0" fontId="7" fillId="2" borderId="0" xfId="0" applyFont="1" applyFill="1" applyAlignment="1">
      <alignment horizontal="center"/>
    </xf>
    <xf numFmtId="2" fontId="0" fillId="0" borderId="0" xfId="0" applyNumberFormat="1"/>
    <xf numFmtId="44" fontId="0" fillId="14" borderId="2" xfId="0" applyNumberFormat="1" applyFill="1" applyBorder="1" applyProtection="1">
      <protection locked="0"/>
    </xf>
    <xf numFmtId="44" fontId="0" fillId="11" borderId="1" xfId="0" applyNumberFormat="1" applyFill="1" applyBorder="1" applyAlignment="1">
      <alignment vertical="center"/>
    </xf>
    <xf numFmtId="44" fontId="0" fillId="11" borderId="13" xfId="0" applyNumberFormat="1" applyFill="1" applyBorder="1" applyAlignment="1">
      <alignment vertical="center"/>
    </xf>
    <xf numFmtId="44" fontId="0" fillId="17" borderId="14" xfId="0" applyNumberFormat="1" applyFill="1" applyBorder="1" applyAlignment="1">
      <alignment vertical="center"/>
    </xf>
    <xf numFmtId="44" fontId="0" fillId="17" borderId="17" xfId="0" applyNumberFormat="1" applyFill="1" applyBorder="1" applyAlignment="1">
      <alignment vertical="center"/>
    </xf>
    <xf numFmtId="0" fontId="9" fillId="16" borderId="32" xfId="0" applyFont="1" applyFill="1" applyBorder="1" applyAlignment="1">
      <alignment horizontal="center" vertical="center" wrapText="1"/>
    </xf>
    <xf numFmtId="0" fontId="9" fillId="16" borderId="18" xfId="0" applyFont="1" applyFill="1" applyBorder="1" applyAlignment="1">
      <alignment horizontal="center" vertical="center" wrapText="1"/>
    </xf>
    <xf numFmtId="0" fontId="9" fillId="5" borderId="33" xfId="0" applyFont="1" applyFill="1" applyBorder="1" applyAlignment="1">
      <alignment horizontal="center" vertical="center" wrapText="1"/>
    </xf>
    <xf numFmtId="165" fontId="5" fillId="10" borderId="15" xfId="0" applyNumberFormat="1" applyFont="1" applyFill="1" applyBorder="1" applyAlignment="1">
      <alignment vertical="center"/>
    </xf>
    <xf numFmtId="44" fontId="0" fillId="11" borderId="6" xfId="0" applyNumberFormat="1" applyFill="1" applyBorder="1" applyAlignment="1">
      <alignment vertical="center"/>
    </xf>
    <xf numFmtId="0" fontId="2" fillId="0" borderId="0" xfId="0" applyFont="1"/>
    <xf numFmtId="44" fontId="0" fillId="14" borderId="2" xfId="0" applyNumberFormat="1" applyFill="1" applyBorder="1" applyAlignment="1" applyProtection="1">
      <alignment vertical="center"/>
      <protection locked="0"/>
    </xf>
    <xf numFmtId="44" fontId="0" fillId="11" borderId="34" xfId="0" applyNumberFormat="1" applyFill="1" applyBorder="1" applyAlignment="1">
      <alignment vertical="center"/>
    </xf>
    <xf numFmtId="165" fontId="5" fillId="10" borderId="13" xfId="0" applyNumberFormat="1" applyFont="1" applyFill="1" applyBorder="1" applyAlignment="1">
      <alignment horizontal="center" vertical="center"/>
    </xf>
    <xf numFmtId="165" fontId="5" fillId="10" borderId="15" xfId="0" applyNumberFormat="1" applyFont="1" applyFill="1" applyBorder="1" applyAlignment="1">
      <alignment horizontal="center" vertical="center"/>
    </xf>
    <xf numFmtId="0" fontId="13" fillId="0" borderId="0" xfId="0" applyFont="1"/>
    <xf numFmtId="44" fontId="0" fillId="19" borderId="51" xfId="0" applyNumberFormat="1" applyFill="1" applyBorder="1"/>
    <xf numFmtId="44" fontId="3" fillId="3" borderId="52" xfId="0" applyNumberFormat="1" applyFont="1" applyFill="1" applyBorder="1"/>
    <xf numFmtId="0" fontId="11" fillId="2" borderId="57" xfId="0" applyFont="1" applyFill="1" applyBorder="1"/>
    <xf numFmtId="0" fontId="11" fillId="2" borderId="58" xfId="0" applyFont="1" applyFill="1" applyBorder="1"/>
    <xf numFmtId="0" fontId="3" fillId="4" borderId="1" xfId="0" applyFont="1" applyFill="1" applyBorder="1" applyAlignment="1">
      <alignment wrapText="1"/>
    </xf>
    <xf numFmtId="0" fontId="19" fillId="6" borderId="13"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9" fillId="6" borderId="23" xfId="0" applyFont="1" applyFill="1" applyBorder="1" applyAlignment="1">
      <alignment horizontal="center" vertical="center" wrapText="1"/>
    </xf>
    <xf numFmtId="0" fontId="3" fillId="4" borderId="60" xfId="0" applyFont="1" applyFill="1" applyBorder="1"/>
    <xf numFmtId="0" fontId="6" fillId="3" borderId="29" xfId="0" applyFont="1" applyFill="1" applyBorder="1"/>
    <xf numFmtId="0" fontId="6" fillId="3" borderId="35" xfId="0" applyFont="1" applyFill="1" applyBorder="1"/>
    <xf numFmtId="0" fontId="1" fillId="3" borderId="50" xfId="0" applyFont="1" applyFill="1" applyBorder="1" applyAlignment="1">
      <alignment horizontal="center" vertical="center"/>
    </xf>
    <xf numFmtId="0" fontId="1" fillId="3" borderId="50" xfId="0" applyFont="1" applyFill="1" applyBorder="1" applyAlignment="1">
      <alignment horizontal="center" vertical="center" wrapText="1"/>
    </xf>
    <xf numFmtId="0" fontId="0" fillId="0" borderId="61" xfId="0" applyBorder="1" applyAlignment="1">
      <alignment horizontal="left"/>
    </xf>
    <xf numFmtId="0" fontId="0" fillId="0" borderId="44" xfId="0" applyBorder="1"/>
    <xf numFmtId="0" fontId="20" fillId="14" borderId="0" xfId="0" applyFont="1" applyFill="1"/>
    <xf numFmtId="44" fontId="0" fillId="17" borderId="4" xfId="0" applyNumberFormat="1" applyFill="1" applyBorder="1" applyAlignment="1">
      <alignment vertical="center"/>
    </xf>
    <xf numFmtId="44" fontId="0" fillId="17" borderId="22" xfId="0" applyNumberFormat="1" applyFill="1" applyBorder="1" applyAlignment="1">
      <alignment vertical="center"/>
    </xf>
    <xf numFmtId="0" fontId="10" fillId="7" borderId="16" xfId="0" applyFont="1" applyFill="1" applyBorder="1" applyAlignment="1">
      <alignment vertical="center" wrapText="1"/>
    </xf>
    <xf numFmtId="0" fontId="22" fillId="0" borderId="0" xfId="0" applyFont="1"/>
    <xf numFmtId="44" fontId="18" fillId="9" borderId="1" xfId="0" applyNumberFormat="1" applyFont="1" applyFill="1" applyBorder="1"/>
    <xf numFmtId="0" fontId="23" fillId="9" borderId="7" xfId="0" applyFont="1" applyFill="1" applyBorder="1"/>
    <xf numFmtId="0" fontId="23" fillId="9" borderId="8" xfId="0" applyFont="1" applyFill="1" applyBorder="1"/>
    <xf numFmtId="0" fontId="24" fillId="2" borderId="57" xfId="0" applyFont="1" applyFill="1" applyBorder="1"/>
    <xf numFmtId="0" fontId="24" fillId="2" borderId="58" xfId="0" applyFont="1" applyFill="1" applyBorder="1"/>
    <xf numFmtId="44" fontId="24" fillId="2" borderId="59" xfId="0" applyNumberFormat="1" applyFont="1" applyFill="1" applyBorder="1"/>
    <xf numFmtId="44" fontId="24" fillId="2" borderId="58" xfId="0" applyNumberFormat="1" applyFont="1" applyFill="1" applyBorder="1"/>
    <xf numFmtId="0" fontId="10" fillId="7" borderId="11" xfId="0" applyFont="1" applyFill="1" applyBorder="1" applyAlignment="1">
      <alignment vertical="center" wrapText="1"/>
    </xf>
    <xf numFmtId="0" fontId="2" fillId="0" borderId="0" xfId="0" applyFont="1" applyAlignment="1">
      <alignment horizontal="center"/>
    </xf>
    <xf numFmtId="165" fontId="5" fillId="10" borderId="34" xfId="0" applyNumberFormat="1" applyFont="1" applyFill="1" applyBorder="1" applyAlignment="1">
      <alignment horizontal="center" vertical="center"/>
    </xf>
    <xf numFmtId="165" fontId="5" fillId="10" borderId="23" xfId="0" applyNumberFormat="1" applyFont="1" applyFill="1" applyBorder="1" applyAlignment="1">
      <alignment horizontal="center" vertical="center"/>
    </xf>
    <xf numFmtId="0" fontId="16" fillId="0" borderId="0" xfId="0" applyFont="1" applyAlignment="1">
      <alignment vertical="center" wrapText="1"/>
    </xf>
    <xf numFmtId="0" fontId="16" fillId="0" borderId="0" xfId="0" applyFont="1" applyAlignment="1">
      <alignment horizontal="center" vertical="center" wrapText="1"/>
    </xf>
    <xf numFmtId="44" fontId="16" fillId="0" borderId="0" xfId="0" applyNumberFormat="1" applyFont="1" applyAlignment="1">
      <alignment vertical="center" wrapText="1"/>
    </xf>
    <xf numFmtId="0" fontId="1" fillId="0" borderId="0" xfId="0" applyFont="1" applyAlignment="1">
      <alignment horizontal="center" vertical="center"/>
    </xf>
    <xf numFmtId="0" fontId="10" fillId="13" borderId="13" xfId="0" applyFont="1" applyFill="1" applyBorder="1" applyAlignment="1">
      <alignment horizontal="center" vertical="center" wrapText="1"/>
    </xf>
    <xf numFmtId="0" fontId="10" fillId="7" borderId="6" xfId="0" applyFont="1" applyFill="1" applyBorder="1" applyAlignment="1">
      <alignment vertical="center" wrapText="1"/>
    </xf>
    <xf numFmtId="0" fontId="16" fillId="19" borderId="38" xfId="0" applyFont="1" applyFill="1" applyBorder="1" applyAlignment="1">
      <alignment horizontal="center" vertical="center" wrapText="1"/>
    </xf>
    <xf numFmtId="44" fontId="16" fillId="19" borderId="44" xfId="0" applyNumberFormat="1" applyFont="1" applyFill="1" applyBorder="1" applyAlignment="1">
      <alignment vertical="center" wrapText="1"/>
    </xf>
    <xf numFmtId="44" fontId="16" fillId="19" borderId="66" xfId="0" applyNumberFormat="1" applyFont="1" applyFill="1" applyBorder="1" applyAlignment="1">
      <alignment vertical="center" wrapText="1"/>
    </xf>
    <xf numFmtId="0" fontId="9" fillId="16" borderId="36" xfId="0" applyFont="1" applyFill="1" applyBorder="1" applyAlignment="1">
      <alignment horizontal="center" vertical="center" wrapText="1"/>
    </xf>
    <xf numFmtId="44" fontId="0" fillId="11" borderId="65" xfId="0" applyNumberFormat="1" applyFill="1" applyBorder="1" applyAlignment="1">
      <alignment vertical="center"/>
    </xf>
    <xf numFmtId="0" fontId="9" fillId="16" borderId="50" xfId="0" applyFont="1" applyFill="1" applyBorder="1" applyAlignment="1">
      <alignment horizontal="center" vertical="center" wrapText="1"/>
    </xf>
    <xf numFmtId="44" fontId="0" fillId="11" borderId="51" xfId="0" applyNumberFormat="1" applyFill="1" applyBorder="1" applyAlignment="1">
      <alignment vertical="center"/>
    </xf>
    <xf numFmtId="0" fontId="9" fillId="16" borderId="40" xfId="0" applyFont="1" applyFill="1" applyBorder="1" applyAlignment="1">
      <alignment horizontal="center" vertical="center" wrapText="1"/>
    </xf>
    <xf numFmtId="0" fontId="9" fillId="5" borderId="38" xfId="0" applyFont="1" applyFill="1" applyBorder="1" applyAlignment="1">
      <alignment horizontal="center" vertical="center" wrapText="1"/>
    </xf>
    <xf numFmtId="44" fontId="5" fillId="14" borderId="6" xfId="0" applyNumberFormat="1" applyFont="1" applyFill="1" applyBorder="1" applyAlignment="1" applyProtection="1">
      <alignment vertical="center"/>
      <protection locked="0"/>
    </xf>
    <xf numFmtId="0" fontId="9" fillId="5" borderId="7" xfId="0" applyFont="1" applyFill="1" applyBorder="1" applyAlignment="1">
      <alignment vertical="center" wrapText="1"/>
    </xf>
    <xf numFmtId="0" fontId="9" fillId="5" borderId="8" xfId="0" applyFont="1" applyFill="1" applyBorder="1" applyAlignment="1">
      <alignment vertical="center" wrapText="1"/>
    </xf>
    <xf numFmtId="0" fontId="9" fillId="5" borderId="11" xfId="0" applyFont="1" applyFill="1" applyBorder="1" applyAlignment="1">
      <alignment horizontal="center" vertical="center" wrapText="1"/>
    </xf>
    <xf numFmtId="0" fontId="9" fillId="16" borderId="47" xfId="0" applyFont="1" applyFill="1" applyBorder="1" applyAlignment="1">
      <alignment horizontal="center" vertical="center" wrapText="1"/>
    </xf>
    <xf numFmtId="0" fontId="9" fillId="16" borderId="5" xfId="0" applyFont="1" applyFill="1" applyBorder="1" applyAlignment="1">
      <alignment horizontal="center" vertical="center" wrapText="1"/>
    </xf>
    <xf numFmtId="0" fontId="9" fillId="16" borderId="23" xfId="0" applyFont="1" applyFill="1" applyBorder="1" applyAlignment="1">
      <alignment horizontal="center" vertical="center" wrapText="1"/>
    </xf>
    <xf numFmtId="0" fontId="9" fillId="16" borderId="11" xfId="0" applyFont="1" applyFill="1" applyBorder="1" applyAlignment="1">
      <alignment horizontal="center" vertical="center" wrapText="1"/>
    </xf>
    <xf numFmtId="0" fontId="6" fillId="2" borderId="61" xfId="0" applyFont="1" applyFill="1" applyBorder="1"/>
    <xf numFmtId="0" fontId="6" fillId="2" borderId="39" xfId="0" applyFont="1" applyFill="1" applyBorder="1"/>
    <xf numFmtId="0" fontId="6" fillId="2" borderId="41" xfId="0" applyFont="1" applyFill="1" applyBorder="1"/>
    <xf numFmtId="0" fontId="1" fillId="4" borderId="42" xfId="0" applyFont="1" applyFill="1" applyBorder="1" applyAlignment="1">
      <alignment horizontal="center" vertical="center"/>
    </xf>
    <xf numFmtId="0" fontId="7" fillId="2" borderId="26" xfId="0" applyFont="1" applyFill="1" applyBorder="1" applyAlignment="1">
      <alignment vertical="center"/>
    </xf>
    <xf numFmtId="0" fontId="7" fillId="2" borderId="27" xfId="0" applyFont="1" applyFill="1" applyBorder="1" applyAlignment="1">
      <alignment vertical="center"/>
    </xf>
    <xf numFmtId="44" fontId="11" fillId="2" borderId="58" xfId="0" applyNumberFormat="1" applyFont="1" applyFill="1" applyBorder="1"/>
    <xf numFmtId="44" fontId="0" fillId="21" borderId="51" xfId="0" applyNumberFormat="1" applyFill="1" applyBorder="1"/>
    <xf numFmtId="44" fontId="25" fillId="21" borderId="37" xfId="0" applyNumberFormat="1" applyFont="1" applyFill="1" applyBorder="1" applyAlignment="1">
      <alignment vertical="center" wrapText="1"/>
    </xf>
    <xf numFmtId="44" fontId="25" fillId="21" borderId="40" xfId="0" applyNumberFormat="1" applyFont="1" applyFill="1" applyBorder="1" applyAlignment="1">
      <alignment vertical="center" wrapText="1"/>
    </xf>
    <xf numFmtId="0" fontId="19" fillId="6" borderId="34"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10" xfId="0" applyFont="1" applyFill="1" applyBorder="1" applyAlignment="1">
      <alignment horizontal="center" vertical="center" wrapText="1"/>
    </xf>
    <xf numFmtId="44" fontId="0" fillId="17" borderId="24" xfId="0" applyNumberFormat="1" applyFill="1" applyBorder="1" applyAlignment="1">
      <alignment vertical="center"/>
    </xf>
    <xf numFmtId="0" fontId="10" fillId="8" borderId="25"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0" fillId="8" borderId="21" xfId="0" applyFont="1" applyFill="1" applyBorder="1" applyAlignment="1">
      <alignment vertical="center" wrapText="1"/>
    </xf>
    <xf numFmtId="0" fontId="10" fillId="8" borderId="21" xfId="0" applyFont="1" applyFill="1" applyBorder="1" applyAlignment="1">
      <alignment horizontal="center" vertical="center" wrapText="1"/>
    </xf>
    <xf numFmtId="44" fontId="0" fillId="14" borderId="21" xfId="0" applyNumberFormat="1" applyFill="1" applyBorder="1" applyProtection="1">
      <protection locked="0"/>
    </xf>
    <xf numFmtId="0" fontId="9" fillId="5" borderId="37" xfId="0" applyFont="1" applyFill="1" applyBorder="1" applyAlignment="1">
      <alignment vertical="center" wrapText="1"/>
    </xf>
    <xf numFmtId="0" fontId="9" fillId="5" borderId="38" xfId="0" applyFont="1" applyFill="1" applyBorder="1" applyAlignment="1">
      <alignment vertical="center" wrapText="1"/>
    </xf>
    <xf numFmtId="0" fontId="9" fillId="16" borderId="37" xfId="0" applyFont="1" applyFill="1" applyBorder="1" applyAlignment="1">
      <alignment horizontal="center" vertical="center" wrapText="1"/>
    </xf>
    <xf numFmtId="0" fontId="9" fillId="16" borderId="38" xfId="0" applyFont="1" applyFill="1" applyBorder="1" applyAlignment="1">
      <alignment horizontal="center" vertical="center" wrapText="1"/>
    </xf>
    <xf numFmtId="0" fontId="9" fillId="16" borderId="41" xfId="0" applyFont="1" applyFill="1" applyBorder="1" applyAlignment="1">
      <alignment horizontal="center" vertical="center" wrapText="1"/>
    </xf>
    <xf numFmtId="0" fontId="1" fillId="0" borderId="0" xfId="0" applyFont="1" applyAlignment="1">
      <alignment horizontal="center" vertical="center" wrapText="1"/>
    </xf>
    <xf numFmtId="44" fontId="0" fillId="17" borderId="9" xfId="0" applyNumberFormat="1" applyFill="1" applyBorder="1" applyAlignment="1">
      <alignment vertical="center"/>
    </xf>
    <xf numFmtId="165" fontId="5" fillId="10" borderId="18" xfId="0" applyNumberFormat="1" applyFont="1" applyFill="1" applyBorder="1" applyAlignment="1">
      <alignment vertical="center"/>
    </xf>
    <xf numFmtId="44" fontId="0" fillId="17" borderId="64" xfId="0" applyNumberFormat="1" applyFill="1" applyBorder="1" applyAlignment="1">
      <alignment vertical="center"/>
    </xf>
    <xf numFmtId="0" fontId="10" fillId="7" borderId="7" xfId="0" applyFont="1" applyFill="1" applyBorder="1" applyAlignment="1">
      <alignment horizontal="center" vertical="center" wrapText="1"/>
    </xf>
    <xf numFmtId="44" fontId="0" fillId="14" borderId="23" xfId="0" applyNumberFormat="1" applyFill="1" applyBorder="1" applyProtection="1">
      <protection locked="0"/>
    </xf>
    <xf numFmtId="44" fontId="0" fillId="17" borderId="45" xfId="0" applyNumberFormat="1" applyFill="1" applyBorder="1" applyAlignment="1">
      <alignment vertical="center"/>
    </xf>
    <xf numFmtId="0" fontId="9" fillId="5" borderId="42" xfId="0" applyFont="1" applyFill="1" applyBorder="1" applyAlignment="1">
      <alignment vertical="center" wrapText="1"/>
    </xf>
    <xf numFmtId="0" fontId="9" fillId="5" borderId="37" xfId="0" applyFont="1" applyFill="1" applyBorder="1" applyAlignment="1">
      <alignment horizontal="center" vertical="center" wrapText="1"/>
    </xf>
    <xf numFmtId="0" fontId="9" fillId="5" borderId="42" xfId="0" applyFont="1" applyFill="1" applyBorder="1" applyAlignment="1">
      <alignment horizontal="center" vertical="center" wrapText="1"/>
    </xf>
    <xf numFmtId="44" fontId="0" fillId="14" borderId="7" xfId="0" applyNumberFormat="1" applyFill="1" applyBorder="1" applyProtection="1">
      <protection locked="0"/>
    </xf>
    <xf numFmtId="44" fontId="0" fillId="17" borderId="63" xfId="0" applyNumberFormat="1" applyFill="1" applyBorder="1" applyAlignment="1">
      <alignment vertical="center"/>
    </xf>
    <xf numFmtId="0" fontId="26" fillId="0" borderId="1" xfId="0" applyFont="1" applyBorder="1"/>
    <xf numFmtId="0" fontId="26" fillId="0" borderId="1" xfId="0" applyFont="1" applyBorder="1" applyAlignment="1">
      <alignment wrapText="1"/>
    </xf>
    <xf numFmtId="0" fontId="10" fillId="0" borderId="1" xfId="0" applyFont="1" applyBorder="1" applyAlignment="1">
      <alignment wrapText="1"/>
    </xf>
    <xf numFmtId="0" fontId="7" fillId="0" borderId="0" xfId="0" applyFont="1"/>
    <xf numFmtId="44" fontId="0" fillId="10" borderId="2" xfId="0" applyNumberFormat="1" applyFill="1" applyBorder="1" applyAlignment="1">
      <alignment vertical="center"/>
    </xf>
    <xf numFmtId="44" fontId="0" fillId="10" borderId="21" xfId="0" applyNumberFormat="1" applyFill="1" applyBorder="1"/>
    <xf numFmtId="44" fontId="0" fillId="10" borderId="16" xfId="0" applyNumberFormat="1" applyFill="1" applyBorder="1"/>
    <xf numFmtId="0" fontId="23" fillId="9" borderId="2" xfId="0" applyFont="1" applyFill="1" applyBorder="1" applyAlignment="1">
      <alignment horizontal="left"/>
    </xf>
    <xf numFmtId="0" fontId="23" fillId="9" borderId="3" xfId="0" applyFont="1" applyFill="1" applyBorder="1" applyAlignment="1">
      <alignment horizontal="left"/>
    </xf>
    <xf numFmtId="0" fontId="23" fillId="9" borderId="4" xfId="0" applyFont="1" applyFill="1" applyBorder="1" applyAlignment="1">
      <alignment horizontal="left"/>
    </xf>
    <xf numFmtId="0" fontId="7" fillId="2" borderId="29" xfId="0" applyFont="1" applyFill="1" applyBorder="1" applyAlignment="1">
      <alignment horizontal="center" vertical="center"/>
    </xf>
    <xf numFmtId="0" fontId="7" fillId="2" borderId="35" xfId="0" applyFont="1" applyFill="1" applyBorder="1" applyAlignment="1">
      <alignment horizontal="center" vertical="center"/>
    </xf>
    <xf numFmtId="166" fontId="23" fillId="10" borderId="11" xfId="0" applyNumberFormat="1" applyFont="1" applyFill="1" applyBorder="1"/>
    <xf numFmtId="0" fontId="7" fillId="2" borderId="5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14" borderId="61" xfId="0" applyFont="1" applyFill="1" applyBorder="1" applyAlignment="1" applyProtection="1">
      <alignment horizontal="center"/>
      <protection locked="0"/>
    </xf>
    <xf numFmtId="0" fontId="2" fillId="14" borderId="39" xfId="0" applyFont="1" applyFill="1" applyBorder="1" applyAlignment="1" applyProtection="1">
      <alignment horizontal="center"/>
      <protection locked="0"/>
    </xf>
    <xf numFmtId="0" fontId="2" fillId="14" borderId="44" xfId="0" applyFont="1" applyFill="1" applyBorder="1" applyAlignment="1" applyProtection="1">
      <alignment horizontal="center"/>
      <protection locked="0"/>
    </xf>
    <xf numFmtId="0" fontId="3" fillId="3" borderId="31" xfId="0" applyFont="1" applyFill="1" applyBorder="1" applyAlignment="1">
      <alignment horizontal="left"/>
    </xf>
    <xf numFmtId="0" fontId="3" fillId="3" borderId="43" xfId="0" applyFont="1" applyFill="1" applyBorder="1" applyAlignment="1">
      <alignment horizontal="left"/>
    </xf>
    <xf numFmtId="0" fontId="0" fillId="21" borderId="53" xfId="0" applyFill="1" applyBorder="1" applyAlignment="1">
      <alignment horizontal="left"/>
    </xf>
    <xf numFmtId="0" fontId="0" fillId="21" borderId="54" xfId="0" applyFill="1" applyBorder="1" applyAlignment="1">
      <alignment horizontal="left"/>
    </xf>
    <xf numFmtId="0" fontId="0" fillId="19" borderId="30" xfId="0" applyFill="1" applyBorder="1" applyAlignment="1">
      <alignment horizontal="left"/>
    </xf>
    <xf numFmtId="0" fontId="0" fillId="19" borderId="65" xfId="0" applyFill="1" applyBorder="1" applyAlignment="1">
      <alignment horizontal="left"/>
    </xf>
    <xf numFmtId="0" fontId="3" fillId="4" borderId="55" xfId="0" applyFont="1" applyFill="1" applyBorder="1" applyAlignment="1">
      <alignment horizontal="center"/>
    </xf>
    <xf numFmtId="0" fontId="3" fillId="4" borderId="56" xfId="0" applyFont="1" applyFill="1" applyBorder="1" applyAlignment="1">
      <alignment horizontal="center"/>
    </xf>
    <xf numFmtId="0" fontId="16" fillId="19" borderId="61" xfId="0" applyFont="1" applyFill="1" applyBorder="1" applyAlignment="1">
      <alignment horizontal="left" vertical="center" wrapText="1"/>
    </xf>
    <xf numFmtId="0" fontId="16" fillId="19" borderId="41" xfId="0" applyFont="1" applyFill="1" applyBorder="1" applyAlignment="1">
      <alignment horizontal="left" vertical="center" wrapText="1"/>
    </xf>
    <xf numFmtId="0" fontId="16" fillId="19" borderId="42" xfId="0" applyFont="1" applyFill="1" applyBorder="1" applyAlignment="1">
      <alignment horizontal="center" vertical="center" wrapText="1"/>
    </xf>
    <xf numFmtId="0" fontId="16" fillId="19" borderId="39" xfId="0" applyFont="1" applyFill="1" applyBorder="1" applyAlignment="1">
      <alignment horizontal="center" vertical="center" wrapText="1"/>
    </xf>
    <xf numFmtId="0" fontId="16" fillId="19" borderId="44" xfId="0" applyFont="1" applyFill="1" applyBorder="1" applyAlignment="1">
      <alignment horizontal="center" vertical="center" wrapText="1"/>
    </xf>
    <xf numFmtId="0" fontId="7" fillId="2" borderId="12" xfId="0" applyFont="1" applyFill="1" applyBorder="1" applyAlignment="1">
      <alignment horizontal="center"/>
    </xf>
    <xf numFmtId="0" fontId="7" fillId="2" borderId="0" xfId="0" applyFont="1" applyFill="1" applyAlignment="1">
      <alignment horizontal="center"/>
    </xf>
    <xf numFmtId="0" fontId="0" fillId="0" borderId="0" xfId="0" applyAlignment="1">
      <alignment horizontal="center"/>
    </xf>
    <xf numFmtId="0" fontId="17" fillId="2" borderId="7"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20" fillId="14" borderId="0" xfId="0" applyFont="1" applyFill="1" applyAlignment="1">
      <alignment horizontal="center"/>
    </xf>
    <xf numFmtId="0" fontId="4" fillId="11" borderId="2" xfId="0" applyFont="1" applyFill="1" applyBorder="1" applyAlignment="1">
      <alignment horizontal="left" wrapText="1"/>
    </xf>
    <xf numFmtId="0" fontId="4" fillId="11" borderId="3" xfId="0" applyFont="1" applyFill="1" applyBorder="1" applyAlignment="1">
      <alignment horizontal="left" wrapText="1"/>
    </xf>
    <xf numFmtId="0" fontId="4" fillId="11" borderId="4" xfId="0" applyFont="1" applyFill="1" applyBorder="1" applyAlignment="1">
      <alignment horizontal="left" wrapText="1"/>
    </xf>
    <xf numFmtId="44" fontId="5" fillId="10" borderId="24" xfId="0" applyNumberFormat="1" applyFont="1" applyFill="1" applyBorder="1" applyAlignment="1">
      <alignment horizontal="center" vertical="center"/>
    </xf>
    <xf numFmtId="44" fontId="5" fillId="10" borderId="48" xfId="0" applyNumberFormat="1" applyFont="1" applyFill="1" applyBorder="1" applyAlignment="1">
      <alignment horizontal="center" vertical="center"/>
    </xf>
    <xf numFmtId="44" fontId="5" fillId="10" borderId="45" xfId="0" applyNumberFormat="1" applyFont="1" applyFill="1" applyBorder="1" applyAlignment="1">
      <alignment horizontal="center" vertical="center"/>
    </xf>
    <xf numFmtId="0" fontId="10" fillId="13" borderId="34" xfId="0" applyFont="1" applyFill="1" applyBorder="1" applyAlignment="1">
      <alignment horizontal="center" vertical="center" wrapText="1"/>
    </xf>
    <xf numFmtId="0" fontId="10" fillId="13" borderId="47" xfId="0" applyFont="1" applyFill="1" applyBorder="1" applyAlignment="1">
      <alignment horizontal="center" vertical="center" wrapText="1"/>
    </xf>
    <xf numFmtId="0" fontId="10" fillId="20" borderId="34"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23" xfId="0" applyBorder="1" applyAlignment="1">
      <alignment horizontal="center" vertical="center" wrapText="1"/>
    </xf>
    <xf numFmtId="0" fontId="10" fillId="12" borderId="34" xfId="0" applyFont="1" applyFill="1" applyBorder="1" applyAlignment="1">
      <alignment horizontal="center" vertical="center" wrapText="1"/>
    </xf>
    <xf numFmtId="0" fontId="1" fillId="15" borderId="26" xfId="0" applyFont="1" applyFill="1" applyBorder="1" applyAlignment="1">
      <alignment horizontal="center" vertical="center"/>
    </xf>
    <xf numFmtId="0" fontId="1" fillId="15" borderId="28" xfId="0" applyFont="1" applyFill="1" applyBorder="1" applyAlignment="1">
      <alignment horizontal="center" vertical="center"/>
    </xf>
    <xf numFmtId="0" fontId="1" fillId="15" borderId="26" xfId="0" applyFont="1" applyFill="1" applyBorder="1" applyAlignment="1">
      <alignment horizontal="center" vertical="center" wrapText="1"/>
    </xf>
    <xf numFmtId="0" fontId="1" fillId="15" borderId="27" xfId="0" applyFont="1" applyFill="1" applyBorder="1" applyAlignment="1">
      <alignment horizontal="center" vertical="center" wrapText="1"/>
    </xf>
    <xf numFmtId="166" fontId="5" fillId="10" borderId="34" xfId="0" applyNumberFormat="1" applyFont="1" applyFill="1" applyBorder="1" applyAlignment="1">
      <alignment horizontal="center" vertical="center"/>
    </xf>
    <xf numFmtId="166" fontId="5" fillId="10" borderId="47" xfId="0" applyNumberFormat="1" applyFont="1" applyFill="1" applyBorder="1" applyAlignment="1">
      <alignment horizontal="center" vertical="center"/>
    </xf>
    <xf numFmtId="166" fontId="5" fillId="10" borderId="24" xfId="0" applyNumberFormat="1" applyFont="1" applyFill="1" applyBorder="1" applyAlignment="1">
      <alignment horizontal="center" vertical="center"/>
    </xf>
    <xf numFmtId="166" fontId="5" fillId="10" borderId="48" xfId="0" applyNumberFormat="1" applyFont="1" applyFill="1" applyBorder="1" applyAlignment="1">
      <alignment horizontal="center" vertical="center"/>
    </xf>
    <xf numFmtId="0" fontId="25" fillId="21" borderId="61" xfId="0" applyFont="1" applyFill="1" applyBorder="1" applyAlignment="1">
      <alignment horizontal="left" vertical="center" wrapText="1"/>
    </xf>
    <xf numFmtId="0" fontId="25" fillId="21" borderId="39" xfId="0" applyFont="1" applyFill="1" applyBorder="1" applyAlignment="1">
      <alignment horizontal="left" vertical="center" wrapText="1"/>
    </xf>
    <xf numFmtId="0" fontId="25" fillId="21" borderId="44" xfId="0" applyFont="1" applyFill="1" applyBorder="1" applyAlignment="1">
      <alignment horizontal="left" vertical="center" wrapText="1"/>
    </xf>
    <xf numFmtId="0" fontId="10" fillId="8" borderId="30"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6" fillId="2" borderId="26" xfId="0" applyFont="1" applyFill="1" applyBorder="1" applyAlignment="1">
      <alignment horizontal="left"/>
    </xf>
    <xf numFmtId="0" fontId="6" fillId="2" borderId="27" xfId="0" applyFont="1" applyFill="1" applyBorder="1" applyAlignment="1">
      <alignment horizontal="left"/>
    </xf>
    <xf numFmtId="0" fontId="6" fillId="2" borderId="28" xfId="0" applyFont="1" applyFill="1" applyBorder="1" applyAlignment="1">
      <alignment horizontal="left"/>
    </xf>
    <xf numFmtId="0" fontId="10" fillId="12" borderId="47" xfId="0" applyFont="1" applyFill="1" applyBorder="1" applyAlignment="1">
      <alignment horizontal="center" vertical="center" wrapText="1"/>
    </xf>
    <xf numFmtId="0" fontId="10" fillId="12" borderId="23"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7" xfId="0" applyFont="1" applyFill="1" applyBorder="1" applyAlignment="1">
      <alignment horizontal="center" vertical="center" wrapText="1"/>
    </xf>
    <xf numFmtId="0" fontId="1" fillId="18" borderId="61" xfId="0" applyFont="1" applyFill="1" applyBorder="1" applyAlignment="1">
      <alignment horizontal="center" vertical="center"/>
    </xf>
    <xf numFmtId="0" fontId="1" fillId="18" borderId="39" xfId="0" applyFont="1" applyFill="1" applyBorder="1" applyAlignment="1">
      <alignment horizontal="center" vertical="center"/>
    </xf>
    <xf numFmtId="0" fontId="1" fillId="15" borderId="61" xfId="0" applyFont="1" applyFill="1" applyBorder="1" applyAlignment="1">
      <alignment horizontal="center" vertical="center" wrapText="1"/>
    </xf>
    <xf numFmtId="0" fontId="1" fillId="15" borderId="44" xfId="0" applyFont="1" applyFill="1" applyBorder="1" applyAlignment="1">
      <alignment horizontal="center" vertical="center" wrapText="1"/>
    </xf>
    <xf numFmtId="165" fontId="5" fillId="10" borderId="34" xfId="0" applyNumberFormat="1" applyFont="1" applyFill="1" applyBorder="1" applyAlignment="1">
      <alignment horizontal="center" vertical="center"/>
    </xf>
    <xf numFmtId="165" fontId="5" fillId="10" borderId="47" xfId="0" applyNumberFormat="1" applyFont="1" applyFill="1" applyBorder="1" applyAlignment="1">
      <alignment horizontal="center" vertical="center"/>
    </xf>
    <xf numFmtId="165" fontId="5" fillId="10" borderId="6" xfId="0" applyNumberFormat="1" applyFont="1" applyFill="1" applyBorder="1" applyAlignment="1">
      <alignment horizontal="center" vertical="center"/>
    </xf>
    <xf numFmtId="165" fontId="5" fillId="10" borderId="5" xfId="0" applyNumberFormat="1" applyFont="1" applyFill="1" applyBorder="1" applyAlignment="1">
      <alignment horizontal="center" vertical="center"/>
    </xf>
    <xf numFmtId="0" fontId="2" fillId="0" borderId="1" xfId="0" applyFont="1" applyBorder="1" applyAlignment="1">
      <alignment horizontal="center"/>
    </xf>
    <xf numFmtId="0" fontId="4" fillId="11" borderId="10" xfId="0" applyFont="1" applyFill="1" applyBorder="1" applyAlignment="1">
      <alignment horizontal="left" wrapText="1"/>
    </xf>
    <xf numFmtId="0" fontId="4" fillId="11" borderId="62" xfId="0" applyFont="1" applyFill="1" applyBorder="1" applyAlignment="1">
      <alignment horizontal="left" wrapText="1"/>
    </xf>
    <xf numFmtId="0" fontId="4" fillId="11" borderId="63" xfId="0" applyFont="1" applyFill="1" applyBorder="1" applyAlignment="1">
      <alignment horizontal="left" wrapText="1"/>
    </xf>
    <xf numFmtId="44" fontId="0" fillId="11" borderId="6" xfId="0" applyNumberFormat="1" applyFill="1" applyBorder="1" applyAlignment="1">
      <alignment horizontal="center" vertical="center"/>
    </xf>
    <xf numFmtId="44" fontId="0" fillId="11" borderId="5" xfId="0" applyNumberFormat="1" applyFill="1" applyBorder="1" applyAlignment="1">
      <alignment horizontal="center" vertical="center"/>
    </xf>
    <xf numFmtId="44" fontId="0" fillId="11" borderId="11" xfId="0" applyNumberFormat="1" applyFill="1" applyBorder="1" applyAlignment="1">
      <alignment horizontal="center" vertical="center"/>
    </xf>
    <xf numFmtId="0" fontId="1" fillId="18" borderId="26" xfId="0" applyFont="1" applyFill="1" applyBorder="1" applyAlignment="1">
      <alignment horizontal="center" vertical="center" wrapText="1"/>
    </xf>
    <xf numFmtId="0" fontId="1" fillId="18" borderId="28" xfId="0" applyFont="1" applyFill="1" applyBorder="1" applyAlignment="1">
      <alignment horizontal="center" vertical="center" wrapText="1"/>
    </xf>
    <xf numFmtId="0" fontId="5" fillId="0" borderId="0" xfId="0" applyFont="1" applyAlignment="1">
      <alignment horizontal="center"/>
    </xf>
    <xf numFmtId="0" fontId="21" fillId="3" borderId="0" xfId="0" applyFont="1" applyFill="1" applyAlignment="1">
      <alignment horizontal="center" vertical="center"/>
    </xf>
    <xf numFmtId="0" fontId="10" fillId="0" borderId="0" xfId="0" applyFont="1" applyAlignment="1">
      <alignment horizontal="center" vertical="center"/>
    </xf>
    <xf numFmtId="164" fontId="5" fillId="10" borderId="19" xfId="0" applyNumberFormat="1" applyFont="1" applyFill="1" applyBorder="1" applyAlignment="1">
      <alignment horizontal="center" vertical="center"/>
    </xf>
    <xf numFmtId="164" fontId="5" fillId="10" borderId="46" xfId="0" applyNumberFormat="1" applyFont="1" applyFill="1" applyBorder="1" applyAlignment="1">
      <alignment horizontal="center" vertical="center"/>
    </xf>
    <xf numFmtId="44" fontId="0" fillId="17" borderId="20" xfId="0" applyNumberFormat="1" applyFill="1" applyBorder="1" applyAlignment="1">
      <alignment horizontal="center" vertical="center"/>
    </xf>
    <xf numFmtId="44" fontId="0" fillId="17" borderId="49" xfId="0" applyNumberFormat="1" applyFill="1" applyBorder="1" applyAlignment="1">
      <alignment horizontal="center" vertical="center"/>
    </xf>
    <xf numFmtId="0" fontId="1" fillId="18" borderId="27" xfId="0" applyFont="1" applyFill="1" applyBorder="1" applyAlignment="1">
      <alignment horizontal="center" vertical="center" wrapText="1"/>
    </xf>
    <xf numFmtId="166" fontId="5" fillId="10" borderId="49"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FF8585"/>
      <color rgb="FFC1D6FF"/>
      <color rgb="FFE9F5DB"/>
      <color rgb="FFB9D4ED"/>
      <color rgb="FFEBDEFE"/>
      <color rgb="FFD9E2F3"/>
      <color rgb="FFD0FBBB"/>
      <color rgb="FFD1FFB7"/>
      <color rgb="FFECFFB7"/>
      <color rgb="FFFF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9525</xdr:colOff>
      <xdr:row>2</xdr:row>
      <xdr:rowOff>76200</xdr:rowOff>
    </xdr:to>
    <xdr:sp macro="" textlink="">
      <xdr:nvSpPr>
        <xdr:cNvPr id="3" name="Rechthoek: bovenhoeken, één afgeronde en één afgeschuinde hoek 2">
          <a:extLst>
            <a:ext uri="{FF2B5EF4-FFF2-40B4-BE49-F238E27FC236}">
              <a16:creationId xmlns:a16="http://schemas.microsoft.com/office/drawing/2014/main" id="{749A5CFA-8E35-425A-9F3E-7A246E3BDC81}"/>
            </a:ext>
          </a:extLst>
        </xdr:cNvPr>
        <xdr:cNvSpPr/>
      </xdr:nvSpPr>
      <xdr:spPr>
        <a:xfrm>
          <a:off x="0" y="0"/>
          <a:ext cx="9725025" cy="742950"/>
        </a:xfrm>
        <a:prstGeom prst="snipRoundRect">
          <a:avLst>
            <a:gd name="adj1" fmla="val 0"/>
            <a:gd name="adj2" fmla="val 0"/>
          </a:avLst>
        </a:prstGeom>
        <a:gradFill flip="none" rotWithShape="1">
          <a:gsLst>
            <a:gs pos="0">
              <a:srgbClr val="3E5822"/>
            </a:gs>
            <a:gs pos="100000">
              <a:srgbClr val="98C369"/>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clientData/>
  </xdr:twoCellAnchor>
  <xdr:twoCellAnchor>
    <xdr:from>
      <xdr:col>0</xdr:col>
      <xdr:colOff>142876</xdr:colOff>
      <xdr:row>0</xdr:row>
      <xdr:rowOff>152400</xdr:rowOff>
    </xdr:from>
    <xdr:to>
      <xdr:col>7</xdr:col>
      <xdr:colOff>529167</xdr:colOff>
      <xdr:row>1</xdr:row>
      <xdr:rowOff>89858</xdr:rowOff>
    </xdr:to>
    <xdr:sp macro="" textlink="">
      <xdr:nvSpPr>
        <xdr:cNvPr id="6" name="Tekstvak 5">
          <a:extLst>
            <a:ext uri="{FF2B5EF4-FFF2-40B4-BE49-F238E27FC236}">
              <a16:creationId xmlns:a16="http://schemas.microsoft.com/office/drawing/2014/main" id="{F063CB16-1444-47C3-975B-7574ED8DC1C6}"/>
            </a:ext>
          </a:extLst>
        </xdr:cNvPr>
        <xdr:cNvSpPr txBox="1"/>
      </xdr:nvSpPr>
      <xdr:spPr>
        <a:xfrm>
          <a:off x="142876" y="152400"/>
          <a:ext cx="7201958"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Inschrijfformulier</a:t>
          </a:r>
        </a:p>
      </xdr:txBody>
    </xdr:sp>
    <xdr:clientData/>
  </xdr:twoCellAnchor>
  <xdr:twoCellAnchor>
    <xdr:from>
      <xdr:col>8</xdr:col>
      <xdr:colOff>636798</xdr:colOff>
      <xdr:row>0</xdr:row>
      <xdr:rowOff>74297</xdr:rowOff>
    </xdr:from>
    <xdr:to>
      <xdr:col>8</xdr:col>
      <xdr:colOff>1634873</xdr:colOff>
      <xdr:row>2</xdr:row>
      <xdr:rowOff>20117</xdr:rowOff>
    </xdr:to>
    <xdr:sp macro="" textlink="">
      <xdr:nvSpPr>
        <xdr:cNvPr id="4" name="Rechthoek: afgeronde hoeken 3">
          <a:extLst>
            <a:ext uri="{FF2B5EF4-FFF2-40B4-BE49-F238E27FC236}">
              <a16:creationId xmlns:a16="http://schemas.microsoft.com/office/drawing/2014/main" id="{D41D8E12-F531-6064-FD6A-9EAEDF60069E}"/>
            </a:ext>
          </a:extLst>
        </xdr:cNvPr>
        <xdr:cNvSpPr/>
      </xdr:nvSpPr>
      <xdr:spPr>
        <a:xfrm rot="21268122">
          <a:off x="8828298" y="74297"/>
          <a:ext cx="998075" cy="612570"/>
        </a:xfrm>
        <a:prstGeom prst="round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clientData/>
  </xdr:twoCellAnchor>
  <xdr:twoCellAnchor editAs="oneCell">
    <xdr:from>
      <xdr:col>8</xdr:col>
      <xdr:colOff>708339</xdr:colOff>
      <xdr:row>0</xdr:row>
      <xdr:rowOff>292857</xdr:rowOff>
    </xdr:from>
    <xdr:to>
      <xdr:col>8</xdr:col>
      <xdr:colOff>1570349</xdr:colOff>
      <xdr:row>1</xdr:row>
      <xdr:rowOff>78678</xdr:rowOff>
    </xdr:to>
    <xdr:pic>
      <xdr:nvPicPr>
        <xdr:cNvPr id="5" name="Afbeelding 4" descr="Logo van de gemeente Zundert">
          <a:extLst>
            <a:ext uri="{FF2B5EF4-FFF2-40B4-BE49-F238E27FC236}">
              <a16:creationId xmlns:a16="http://schemas.microsoft.com/office/drawing/2014/main" id="{C12709E4-0416-F82F-6E8E-F962A7A25C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9839" y="292857"/>
          <a:ext cx="862010" cy="2620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9525</xdr:colOff>
      <xdr:row>0</xdr:row>
      <xdr:rowOff>742950</xdr:rowOff>
    </xdr:to>
    <xdr:sp macro="" textlink="">
      <xdr:nvSpPr>
        <xdr:cNvPr id="3" name="Rechthoek: bovenhoeken, één afgeronde en één afgeschuinde hoek 2">
          <a:extLst>
            <a:ext uri="{FF2B5EF4-FFF2-40B4-BE49-F238E27FC236}">
              <a16:creationId xmlns:a16="http://schemas.microsoft.com/office/drawing/2014/main" id="{9B4BC241-3B58-4562-AE1A-AAED12A13C6C}"/>
            </a:ext>
          </a:extLst>
        </xdr:cNvPr>
        <xdr:cNvSpPr/>
      </xdr:nvSpPr>
      <xdr:spPr>
        <a:xfrm>
          <a:off x="0" y="0"/>
          <a:ext cx="9229725" cy="742950"/>
        </a:xfrm>
        <a:prstGeom prst="snipRoundRect">
          <a:avLst>
            <a:gd name="adj1" fmla="val 0"/>
            <a:gd name="adj2" fmla="val 0"/>
          </a:avLst>
        </a:prstGeom>
        <a:gradFill flip="none" rotWithShape="1">
          <a:gsLst>
            <a:gs pos="0">
              <a:srgbClr val="3E5822"/>
            </a:gs>
            <a:gs pos="100000">
              <a:srgbClr val="98C369"/>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clientData/>
  </xdr:twoCellAnchor>
  <xdr:twoCellAnchor>
    <xdr:from>
      <xdr:col>0</xdr:col>
      <xdr:colOff>95250</xdr:colOff>
      <xdr:row>0</xdr:row>
      <xdr:rowOff>209550</xdr:rowOff>
    </xdr:from>
    <xdr:to>
      <xdr:col>12</xdr:col>
      <xdr:colOff>374431</xdr:colOff>
      <xdr:row>0</xdr:row>
      <xdr:rowOff>623258</xdr:rowOff>
    </xdr:to>
    <xdr:sp macro="" textlink="">
      <xdr:nvSpPr>
        <xdr:cNvPr id="6" name="Tekstvak 5">
          <a:extLst>
            <a:ext uri="{FF2B5EF4-FFF2-40B4-BE49-F238E27FC236}">
              <a16:creationId xmlns:a16="http://schemas.microsoft.com/office/drawing/2014/main" id="{C571C4CE-233D-4AB1-BA58-BC661165517A}"/>
            </a:ext>
          </a:extLst>
        </xdr:cNvPr>
        <xdr:cNvSpPr txBox="1"/>
      </xdr:nvSpPr>
      <xdr:spPr>
        <a:xfrm>
          <a:off x="95250" y="209550"/>
          <a:ext cx="14099956"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Inschrijfformulier</a:t>
          </a:r>
        </a:p>
      </xdr:txBody>
    </xdr:sp>
    <xdr:clientData/>
  </xdr:twoCellAnchor>
  <xdr:twoCellAnchor>
    <xdr:from>
      <xdr:col>8</xdr:col>
      <xdr:colOff>44794</xdr:colOff>
      <xdr:row>0</xdr:row>
      <xdr:rowOff>104408</xdr:rowOff>
    </xdr:from>
    <xdr:to>
      <xdr:col>8</xdr:col>
      <xdr:colOff>1012516</xdr:colOff>
      <xdr:row>0</xdr:row>
      <xdr:rowOff>685331</xdr:rowOff>
    </xdr:to>
    <xdr:sp macro="" textlink="">
      <xdr:nvSpPr>
        <xdr:cNvPr id="11" name="Rechthoek: afgeronde hoeken 10">
          <a:extLst>
            <a:ext uri="{FF2B5EF4-FFF2-40B4-BE49-F238E27FC236}">
              <a16:creationId xmlns:a16="http://schemas.microsoft.com/office/drawing/2014/main" id="{4318577C-83D9-449F-A528-B5E613D1EAC4}"/>
            </a:ext>
          </a:extLst>
        </xdr:cNvPr>
        <xdr:cNvSpPr/>
      </xdr:nvSpPr>
      <xdr:spPr>
        <a:xfrm rot="21268122">
          <a:off x="8188669" y="104408"/>
          <a:ext cx="967722" cy="580923"/>
        </a:xfrm>
        <a:prstGeom prst="round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clientData/>
  </xdr:twoCellAnchor>
  <xdr:twoCellAnchor editAs="oneCell">
    <xdr:from>
      <xdr:col>8</xdr:col>
      <xdr:colOff>129063</xdr:colOff>
      <xdr:row>0</xdr:row>
      <xdr:rowOff>306398</xdr:rowOff>
    </xdr:from>
    <xdr:to>
      <xdr:col>8</xdr:col>
      <xdr:colOff>946537</xdr:colOff>
      <xdr:row>0</xdr:row>
      <xdr:rowOff>554929</xdr:rowOff>
    </xdr:to>
    <xdr:pic>
      <xdr:nvPicPr>
        <xdr:cNvPr id="12" name="Afbeelding 11" descr="Logo van de gemeente Zundert">
          <a:extLst>
            <a:ext uri="{FF2B5EF4-FFF2-40B4-BE49-F238E27FC236}">
              <a16:creationId xmlns:a16="http://schemas.microsoft.com/office/drawing/2014/main" id="{7AFBF775-66F7-4A9F-AEC4-8291A743BF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72938" y="306398"/>
          <a:ext cx="817474" cy="24853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0</xdr:row>
      <xdr:rowOff>180975</xdr:rowOff>
    </xdr:from>
    <xdr:to>
      <xdr:col>1</xdr:col>
      <xdr:colOff>2238375</xdr:colOff>
      <xdr:row>3</xdr:row>
      <xdr:rowOff>23183</xdr:rowOff>
    </xdr:to>
    <xdr:sp macro="" textlink="">
      <xdr:nvSpPr>
        <xdr:cNvPr id="6" name="Tekstvak 5">
          <a:extLst>
            <a:ext uri="{FF2B5EF4-FFF2-40B4-BE49-F238E27FC236}">
              <a16:creationId xmlns:a16="http://schemas.microsoft.com/office/drawing/2014/main" id="{9A6E3C85-35B2-4F1D-A8B2-774EF3520F6C}"/>
            </a:ext>
          </a:extLst>
        </xdr:cNvPr>
        <xdr:cNvSpPr txBox="1"/>
      </xdr:nvSpPr>
      <xdr:spPr>
        <a:xfrm>
          <a:off x="209550" y="180975"/>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ysClr val="windowText" lastClr="000000"/>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6</xdr:col>
      <xdr:colOff>381000</xdr:colOff>
      <xdr:row>0</xdr:row>
      <xdr:rowOff>152400</xdr:rowOff>
    </xdr:from>
    <xdr:to>
      <xdr:col>8</xdr:col>
      <xdr:colOff>439253</xdr:colOff>
      <xdr:row>3</xdr:row>
      <xdr:rowOff>85725</xdr:rowOff>
    </xdr:to>
    <xdr:pic>
      <xdr:nvPicPr>
        <xdr:cNvPr id="8" name="Afbeelding 7">
          <a:extLst>
            <a:ext uri="{FF2B5EF4-FFF2-40B4-BE49-F238E27FC236}">
              <a16:creationId xmlns:a16="http://schemas.microsoft.com/office/drawing/2014/main" id="{28C9B74E-2AFA-319C-DC1B-314884B531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44025" y="152400"/>
          <a:ext cx="1658453" cy="5048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5E87-6F3F-4D81-A4BF-246FF8F9B5CD}">
  <sheetPr>
    <pageSetUpPr fitToPage="1"/>
  </sheetPr>
  <dimension ref="A1:P25"/>
  <sheetViews>
    <sheetView zoomScaleNormal="100" workbookViewId="0">
      <selection activeCell="K8" sqref="K8"/>
    </sheetView>
  </sheetViews>
  <sheetFormatPr defaultRowHeight="15" x14ac:dyDescent="0.25"/>
  <cols>
    <col min="2" max="2" width="14.7109375" customWidth="1"/>
    <col min="3" max="3" width="16.28515625" customWidth="1"/>
    <col min="4" max="4" width="20.28515625" customWidth="1"/>
    <col min="5" max="5" width="17.28515625" customWidth="1"/>
    <col min="6" max="6" width="16.140625" customWidth="1"/>
    <col min="7" max="7" width="13.140625" customWidth="1"/>
    <col min="8" max="8" width="15.85546875" bestFit="1" customWidth="1"/>
    <col min="9" max="9" width="26" customWidth="1"/>
    <col min="10" max="10" width="17" customWidth="1"/>
    <col min="16" max="16" width="8.7109375" customWidth="1"/>
    <col min="17" max="17" width="10" customWidth="1"/>
  </cols>
  <sheetData>
    <row r="1" spans="1:9" ht="37.5" customHeight="1" x14ac:dyDescent="0.25"/>
    <row r="3" spans="1:9" ht="21.75" customHeight="1" thickBot="1" x14ac:dyDescent="0.3"/>
    <row r="4" spans="1:9" ht="15.75" thickBot="1" x14ac:dyDescent="0.3">
      <c r="A4" s="70" t="s">
        <v>1</v>
      </c>
      <c r="B4" s="71"/>
      <c r="C4" s="163"/>
      <c r="D4" s="164"/>
      <c r="E4" s="165"/>
      <c r="H4" s="72" t="s">
        <v>31</v>
      </c>
      <c r="I4" s="72"/>
    </row>
    <row r="5" spans="1:9" x14ac:dyDescent="0.25">
      <c r="H5" s="72" t="s">
        <v>55</v>
      </c>
      <c r="I5" s="72"/>
    </row>
    <row r="6" spans="1:9" ht="15.75" thickBot="1" x14ac:dyDescent="0.3">
      <c r="H6" s="51"/>
    </row>
    <row r="7" spans="1:9" ht="42" customHeight="1" thickBot="1" x14ac:dyDescent="0.3">
      <c r="A7" s="115" t="s">
        <v>7</v>
      </c>
      <c r="B7" s="116"/>
      <c r="C7" s="116"/>
      <c r="D7" s="116"/>
      <c r="E7" s="15"/>
      <c r="F7" s="161" t="s">
        <v>12</v>
      </c>
      <c r="G7" s="162"/>
      <c r="H7" s="162"/>
    </row>
    <row r="8" spans="1:9" ht="43.5" customHeight="1" x14ac:dyDescent="0.3">
      <c r="A8" s="66"/>
      <c r="B8" s="67"/>
      <c r="C8" s="68" t="s">
        <v>34</v>
      </c>
      <c r="D8" s="69" t="s">
        <v>130</v>
      </c>
      <c r="F8" s="61" t="s">
        <v>10</v>
      </c>
      <c r="G8" s="61" t="s">
        <v>6</v>
      </c>
      <c r="H8" s="61" t="s">
        <v>0</v>
      </c>
    </row>
    <row r="9" spans="1:9" ht="34.5" x14ac:dyDescent="0.25">
      <c r="A9" s="172"/>
      <c r="B9" s="173"/>
      <c r="C9" s="65" t="s">
        <v>40</v>
      </c>
      <c r="D9" s="65" t="s">
        <v>41</v>
      </c>
      <c r="F9" s="2" t="s">
        <v>8</v>
      </c>
      <c r="G9" s="13">
        <f>SUM(Verrekenprijzen!H17:H36)+SUM(Verrekenprijzen!I17:I36)</f>
        <v>0</v>
      </c>
      <c r="H9" s="149" t="s">
        <v>92</v>
      </c>
    </row>
    <row r="10" spans="1:9" ht="25.5" customHeight="1" x14ac:dyDescent="0.25">
      <c r="A10" s="168" t="s">
        <v>79</v>
      </c>
      <c r="B10" s="169"/>
      <c r="C10" s="118">
        <f>'Initiele en jaarlijkse kosten'!H16</f>
        <v>0</v>
      </c>
      <c r="D10" s="118">
        <f>'Initiele en jaarlijkse kosten'!I16</f>
        <v>0</v>
      </c>
      <c r="F10" s="2" t="s">
        <v>9</v>
      </c>
      <c r="G10" s="13">
        <f>SUM(Verrekenprijzen!H44:H45)</f>
        <v>0</v>
      </c>
      <c r="H10" s="148" t="s">
        <v>59</v>
      </c>
    </row>
    <row r="11" spans="1:9" ht="26.25" customHeight="1" x14ac:dyDescent="0.25">
      <c r="A11" s="170" t="s">
        <v>81</v>
      </c>
      <c r="B11" s="171"/>
      <c r="C11" s="57">
        <f>'Initiele en jaarlijkse kosten'!H41</f>
        <v>0</v>
      </c>
      <c r="D11" s="57">
        <f>'Initiele en jaarlijkse kosten'!I41</f>
        <v>0</v>
      </c>
      <c r="F11" s="2"/>
      <c r="G11" s="13"/>
      <c r="H11" s="150"/>
    </row>
    <row r="12" spans="1:9" ht="15.75" thickBot="1" x14ac:dyDescent="0.3">
      <c r="A12" s="166" t="s">
        <v>54</v>
      </c>
      <c r="B12" s="167"/>
      <c r="C12" s="58">
        <f>SUM(C10:C11)</f>
        <v>0</v>
      </c>
      <c r="D12" s="58">
        <f>SUM(D10:D11)</f>
        <v>0</v>
      </c>
      <c r="F12" s="2"/>
      <c r="G12" s="13"/>
      <c r="H12" s="148"/>
    </row>
    <row r="13" spans="1:9" ht="19.5" thickBot="1" x14ac:dyDescent="0.35">
      <c r="A13" s="59" t="s">
        <v>7</v>
      </c>
      <c r="B13" s="60"/>
      <c r="C13" s="60"/>
      <c r="D13" s="117">
        <f>SUM(C12:D12)</f>
        <v>0</v>
      </c>
      <c r="F13" s="9" t="s">
        <v>2</v>
      </c>
      <c r="G13" s="14">
        <f>SUM(G9:G12)</f>
        <v>0</v>
      </c>
      <c r="H13" s="9"/>
    </row>
    <row r="14" spans="1:9" ht="18.75" x14ac:dyDescent="0.3">
      <c r="A14" s="56"/>
      <c r="B14" s="12"/>
      <c r="C14" s="12"/>
      <c r="D14" s="12"/>
    </row>
    <row r="15" spans="1:9" ht="18.75" x14ac:dyDescent="0.3">
      <c r="E15" s="12"/>
    </row>
    <row r="16" spans="1:9" ht="15.75" thickBot="1" x14ac:dyDescent="0.3"/>
    <row r="17" spans="1:16" ht="21" x14ac:dyDescent="0.25">
      <c r="A17" s="158" t="s">
        <v>60</v>
      </c>
      <c r="B17" s="159"/>
      <c r="C17" s="159"/>
      <c r="D17" s="159"/>
      <c r="E17" s="159"/>
      <c r="F17" s="159"/>
      <c r="G17" s="159"/>
      <c r="H17" s="159"/>
      <c r="I17" s="159"/>
      <c r="P17" s="10"/>
    </row>
    <row r="18" spans="1:16" ht="15.75" x14ac:dyDescent="0.25">
      <c r="A18" s="155" t="s">
        <v>51</v>
      </c>
      <c r="B18" s="156"/>
      <c r="C18" s="156"/>
      <c r="D18" s="156"/>
      <c r="E18" s="156"/>
      <c r="F18" s="156"/>
      <c r="G18" s="156"/>
      <c r="H18" s="157"/>
      <c r="I18" s="77">
        <f>G13+D13</f>
        <v>0</v>
      </c>
      <c r="P18" s="10"/>
    </row>
    <row r="19" spans="1:16" ht="15.75" x14ac:dyDescent="0.25">
      <c r="A19" s="155" t="s">
        <v>93</v>
      </c>
      <c r="B19" s="156"/>
      <c r="C19" s="156"/>
      <c r="D19" s="156"/>
      <c r="E19" s="157"/>
      <c r="F19" s="78" t="s">
        <v>49</v>
      </c>
      <c r="G19" s="160">
        <v>0</v>
      </c>
      <c r="H19" s="79"/>
      <c r="I19" s="77">
        <f>((G19/10)*-105000)</f>
        <v>0</v>
      </c>
      <c r="P19" s="10"/>
    </row>
    <row r="20" spans="1:16" ht="16.5" thickBot="1" x14ac:dyDescent="0.3">
      <c r="A20" s="80" t="s">
        <v>11</v>
      </c>
      <c r="B20" s="81"/>
      <c r="C20" s="81"/>
      <c r="D20" s="81"/>
      <c r="E20" s="82"/>
      <c r="F20" s="80"/>
      <c r="G20" s="81"/>
      <c r="H20" s="81"/>
      <c r="I20" s="83">
        <f>I18+I19</f>
        <v>0</v>
      </c>
      <c r="P20" s="10"/>
    </row>
    <row r="21" spans="1:16" x14ac:dyDescent="0.25">
      <c r="A21" s="76" t="s">
        <v>50</v>
      </c>
      <c r="P21" s="10"/>
    </row>
    <row r="25" spans="1:16" x14ac:dyDescent="0.25">
      <c r="K25" s="10"/>
    </row>
  </sheetData>
  <sheetProtection algorithmName="SHA-512" hashValue="Xoed2+/Y9NshG/OiUlrVBRPTWOda44ZLY/ll11WAZuvgwJIkn1ZZlIhNeIaq+01EH0SwH7fxlpN8lATsdmIPHw==" saltValue="/EN084v8l/MPg7FJeBpNew==" spinCount="100000" sheet="1" objects="1" scenarios="1"/>
  <mergeCells count="6">
    <mergeCell ref="F7:H7"/>
    <mergeCell ref="C4:E4"/>
    <mergeCell ref="A12:B12"/>
    <mergeCell ref="A10:B10"/>
    <mergeCell ref="A11:B11"/>
    <mergeCell ref="A9:B9"/>
  </mergeCells>
  <pageMargins left="0.7" right="0.7" top="0.75" bottom="0.75" header="0.3" footer="0.3"/>
  <pageSetup paperSize="9" scale="8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9264-67BF-456D-A221-E536718A8454}">
  <sheetPr>
    <pageSetUpPr fitToPage="1"/>
  </sheetPr>
  <dimension ref="A1:M44"/>
  <sheetViews>
    <sheetView topLeftCell="A20" workbookViewId="0">
      <selection activeCell="D25" sqref="D25"/>
    </sheetView>
  </sheetViews>
  <sheetFormatPr defaultRowHeight="15" x14ac:dyDescent="0.25"/>
  <cols>
    <col min="1" max="1" width="30.7109375" customWidth="1"/>
    <col min="2" max="3" width="10.85546875" customWidth="1"/>
    <col min="4" max="4" width="13.140625" customWidth="1"/>
    <col min="5" max="5" width="17.85546875" customWidth="1"/>
    <col min="6" max="7" width="11.85546875" customWidth="1"/>
    <col min="8" max="8" width="15" customWidth="1"/>
    <col min="9" max="9" width="16.140625" customWidth="1"/>
    <col min="10" max="10" width="9.28515625" customWidth="1"/>
    <col min="11" max="11" width="10.7109375" customWidth="1"/>
    <col min="12" max="12" width="16.140625" customWidth="1"/>
    <col min="13" max="13" width="16.5703125" customWidth="1"/>
  </cols>
  <sheetData>
    <row r="1" spans="1:13" ht="73.5" customHeight="1" x14ac:dyDescent="0.25"/>
    <row r="2" spans="1:13" ht="21" x14ac:dyDescent="0.35">
      <c r="A2" s="179" t="s">
        <v>69</v>
      </c>
      <c r="B2" s="180"/>
      <c r="C2" s="180"/>
      <c r="D2" s="180"/>
      <c r="E2" s="180"/>
      <c r="F2" s="180"/>
      <c r="G2" s="180"/>
      <c r="H2" s="180"/>
      <c r="I2" s="180"/>
      <c r="J2" s="151"/>
      <c r="K2" s="151"/>
      <c r="L2" s="151"/>
      <c r="M2" s="151"/>
    </row>
    <row r="3" spans="1:13" x14ac:dyDescent="0.25">
      <c r="A3" s="181" t="s">
        <v>94</v>
      </c>
      <c r="B3" s="181"/>
      <c r="C3" s="181"/>
      <c r="D3" s="181"/>
      <c r="E3" s="181"/>
      <c r="F3" s="181"/>
      <c r="G3" s="181"/>
      <c r="H3" s="181"/>
      <c r="I3" s="181"/>
    </row>
    <row r="5" spans="1:13" x14ac:dyDescent="0.25">
      <c r="A5" s="1" t="s">
        <v>1</v>
      </c>
      <c r="B5" s="226" t="str">
        <f>IF(Samenvatting!$C$4=0," ",Samenvatting!$C$4)</f>
        <v xml:space="preserve"> </v>
      </c>
      <c r="C5" s="226"/>
      <c r="D5" s="226"/>
      <c r="E5" s="226"/>
      <c r="F5" s="226"/>
      <c r="G5" s="85"/>
    </row>
    <row r="7" spans="1:13" x14ac:dyDescent="0.25">
      <c r="C7" s="185" t="s">
        <v>32</v>
      </c>
      <c r="D7" s="185"/>
      <c r="E7" s="185"/>
      <c r="F7" s="185"/>
    </row>
    <row r="8" spans="1:13" ht="15.75" thickBot="1" x14ac:dyDescent="0.3"/>
    <row r="9" spans="1:13" ht="32.25" customHeight="1" thickBot="1" x14ac:dyDescent="0.35">
      <c r="A9" s="111" t="s">
        <v>78</v>
      </c>
      <c r="B9" s="112"/>
      <c r="C9" s="112"/>
      <c r="D9" s="113"/>
      <c r="E9" s="114" t="s">
        <v>43</v>
      </c>
      <c r="F9" s="218" t="s">
        <v>33</v>
      </c>
      <c r="G9" s="219"/>
      <c r="H9" s="220" t="s">
        <v>48</v>
      </c>
      <c r="I9" s="221"/>
    </row>
    <row r="10" spans="1:13" ht="38.25" customHeight="1" x14ac:dyDescent="0.25">
      <c r="A10" s="104" t="s">
        <v>0</v>
      </c>
      <c r="B10" s="105"/>
      <c r="C10" s="105"/>
      <c r="D10" s="106" t="s">
        <v>28</v>
      </c>
      <c r="E10" s="106" t="s">
        <v>29</v>
      </c>
      <c r="F10" s="107" t="s">
        <v>34</v>
      </c>
      <c r="G10" s="108" t="s">
        <v>75</v>
      </c>
      <c r="H10" s="109" t="s">
        <v>45</v>
      </c>
      <c r="I10" s="110" t="s">
        <v>46</v>
      </c>
    </row>
    <row r="11" spans="1:13" ht="15" customHeight="1" x14ac:dyDescent="0.25">
      <c r="A11" s="186" t="s">
        <v>78</v>
      </c>
      <c r="B11" s="187"/>
      <c r="C11" s="188"/>
      <c r="D11" s="26">
        <v>0</v>
      </c>
      <c r="E11" s="26">
        <v>0</v>
      </c>
      <c r="F11" s="222">
        <v>1</v>
      </c>
      <c r="G11" s="224">
        <v>15</v>
      </c>
      <c r="H11" s="43">
        <f>D11*$F$11</f>
        <v>0</v>
      </c>
      <c r="I11" s="42">
        <f>$G$11*E11</f>
        <v>0</v>
      </c>
    </row>
    <row r="12" spans="1:13" ht="15" customHeight="1" x14ac:dyDescent="0.25">
      <c r="A12" s="186" t="s">
        <v>74</v>
      </c>
      <c r="B12" s="187"/>
      <c r="C12" s="188"/>
      <c r="D12" s="26">
        <v>0</v>
      </c>
      <c r="E12" s="189"/>
      <c r="F12" s="223"/>
      <c r="G12" s="225"/>
      <c r="H12" s="43">
        <f>D12*$F$11</f>
        <v>0</v>
      </c>
      <c r="I12" s="230"/>
    </row>
    <row r="13" spans="1:13" ht="15" customHeight="1" x14ac:dyDescent="0.25">
      <c r="A13" s="186" t="s">
        <v>76</v>
      </c>
      <c r="B13" s="187"/>
      <c r="C13" s="188"/>
      <c r="D13" s="26">
        <v>0</v>
      </c>
      <c r="E13" s="190"/>
      <c r="F13" s="223"/>
      <c r="G13" s="225"/>
      <c r="H13" s="43">
        <f t="shared" ref="H13:H14" si="0">D13*$F$11</f>
        <v>0</v>
      </c>
      <c r="I13" s="231"/>
    </row>
    <row r="14" spans="1:13" ht="15" customHeight="1" x14ac:dyDescent="0.25">
      <c r="A14" s="186" t="s">
        <v>77</v>
      </c>
      <c r="B14" s="187"/>
      <c r="C14" s="188"/>
      <c r="D14" s="26">
        <v>0</v>
      </c>
      <c r="E14" s="191"/>
      <c r="F14" s="223"/>
      <c r="G14" s="225"/>
      <c r="H14" s="43">
        <f t="shared" si="0"/>
        <v>0</v>
      </c>
      <c r="I14" s="232"/>
    </row>
    <row r="15" spans="1:13" ht="15" customHeight="1" thickBot="1" x14ac:dyDescent="0.3">
      <c r="A15" s="227" t="s">
        <v>52</v>
      </c>
      <c r="B15" s="228"/>
      <c r="C15" s="229"/>
      <c r="D15" s="103">
        <v>0</v>
      </c>
      <c r="E15" s="103">
        <v>0</v>
      </c>
      <c r="F15" s="223"/>
      <c r="G15" s="225"/>
      <c r="H15" s="53">
        <f>D15*$F$11</f>
        <v>0</v>
      </c>
      <c r="I15" s="50">
        <f>$G$11*E15</f>
        <v>0</v>
      </c>
    </row>
    <row r="16" spans="1:13" ht="15" customHeight="1" thickBot="1" x14ac:dyDescent="0.3">
      <c r="A16" s="206" t="s">
        <v>30</v>
      </c>
      <c r="B16" s="207"/>
      <c r="C16" s="207"/>
      <c r="D16" s="207"/>
      <c r="E16" s="207"/>
      <c r="F16" s="207"/>
      <c r="G16" s="208"/>
      <c r="H16" s="119">
        <f>SUM(H11:H15)</f>
        <v>0</v>
      </c>
      <c r="I16" s="120">
        <f>SUM(I11:I15)</f>
        <v>0</v>
      </c>
    </row>
    <row r="17" spans="1:9" ht="15.75" thickBot="1" x14ac:dyDescent="0.3"/>
    <row r="18" spans="1:9" ht="39" customHeight="1" thickBot="1" x14ac:dyDescent="0.35">
      <c r="A18" s="211" t="s">
        <v>80</v>
      </c>
      <c r="B18" s="212"/>
      <c r="C18" s="212"/>
      <c r="D18" s="212"/>
      <c r="E18" s="213"/>
      <c r="F18" s="198" t="s">
        <v>44</v>
      </c>
      <c r="G18" s="199"/>
      <c r="H18" s="200" t="s">
        <v>48</v>
      </c>
      <c r="I18" s="201"/>
    </row>
    <row r="19" spans="1:9" ht="48" x14ac:dyDescent="0.25">
      <c r="A19" s="22" t="s">
        <v>67</v>
      </c>
      <c r="B19" s="32" t="s">
        <v>63</v>
      </c>
      <c r="C19" s="36" t="s">
        <v>5</v>
      </c>
      <c r="D19" s="33" t="s">
        <v>35</v>
      </c>
      <c r="E19" s="48" t="s">
        <v>117</v>
      </c>
      <c r="F19" s="47" t="s">
        <v>34</v>
      </c>
      <c r="G19" s="46" t="s">
        <v>75</v>
      </c>
      <c r="H19" s="99" t="s">
        <v>45</v>
      </c>
      <c r="I19" s="97" t="s">
        <v>131</v>
      </c>
    </row>
    <row r="20" spans="1:9" x14ac:dyDescent="0.25">
      <c r="A20" s="209" t="s">
        <v>66</v>
      </c>
      <c r="B20" s="210"/>
      <c r="C20" s="8">
        <v>1</v>
      </c>
      <c r="D20" s="27">
        <v>0</v>
      </c>
      <c r="E20" s="152"/>
      <c r="F20" s="202">
        <v>1</v>
      </c>
      <c r="G20" s="204">
        <v>15</v>
      </c>
      <c r="H20" s="100">
        <f t="shared" ref="H20:H40" si="1">C20*D20*$F$20</f>
        <v>0</v>
      </c>
      <c r="I20" s="98"/>
    </row>
    <row r="21" spans="1:9" ht="15" customHeight="1" x14ac:dyDescent="0.25">
      <c r="A21" s="194" t="s">
        <v>64</v>
      </c>
      <c r="B21" s="5" t="s">
        <v>129</v>
      </c>
      <c r="C21" s="7">
        <v>1</v>
      </c>
      <c r="D21" s="27">
        <v>0</v>
      </c>
      <c r="E21" s="52">
        <v>0</v>
      </c>
      <c r="F21" s="203"/>
      <c r="G21" s="205"/>
      <c r="H21" s="100">
        <f t="shared" si="1"/>
        <v>0</v>
      </c>
      <c r="I21" s="98">
        <f t="shared" ref="I21:I40" si="2">$G$20*E21*C21</f>
        <v>0</v>
      </c>
    </row>
    <row r="22" spans="1:9" ht="15" customHeight="1" x14ac:dyDescent="0.25">
      <c r="A22" s="195"/>
      <c r="B22" s="84" t="s">
        <v>104</v>
      </c>
      <c r="C22" s="7">
        <v>1</v>
      </c>
      <c r="D22" s="27">
        <v>0</v>
      </c>
      <c r="E22" s="52">
        <v>0</v>
      </c>
      <c r="F22" s="203"/>
      <c r="G22" s="205"/>
      <c r="H22" s="100">
        <f t="shared" si="1"/>
        <v>0</v>
      </c>
      <c r="I22" s="98">
        <f t="shared" si="2"/>
        <v>0</v>
      </c>
    </row>
    <row r="23" spans="1:9" ht="36" x14ac:dyDescent="0.25">
      <c r="A23" s="196"/>
      <c r="B23" s="84" t="s">
        <v>103</v>
      </c>
      <c r="C23" s="7">
        <v>1</v>
      </c>
      <c r="D23" s="27">
        <v>0</v>
      </c>
      <c r="E23" s="52">
        <v>0</v>
      </c>
      <c r="F23" s="203"/>
      <c r="G23" s="205"/>
      <c r="H23" s="100">
        <f t="shared" si="1"/>
        <v>0</v>
      </c>
      <c r="I23" s="98">
        <f t="shared" si="2"/>
        <v>0</v>
      </c>
    </row>
    <row r="24" spans="1:9" x14ac:dyDescent="0.25">
      <c r="A24" s="216" t="s">
        <v>65</v>
      </c>
      <c r="B24" s="35" t="s">
        <v>102</v>
      </c>
      <c r="C24" s="7">
        <v>4</v>
      </c>
      <c r="D24" s="27">
        <v>0</v>
      </c>
      <c r="E24" s="52">
        <v>0</v>
      </c>
      <c r="F24" s="203"/>
      <c r="G24" s="205"/>
      <c r="H24" s="100">
        <f t="shared" si="1"/>
        <v>0</v>
      </c>
      <c r="I24" s="98">
        <f t="shared" si="2"/>
        <v>0</v>
      </c>
    </row>
    <row r="25" spans="1:9" ht="15" customHeight="1" x14ac:dyDescent="0.25">
      <c r="A25" s="217"/>
      <c r="B25" s="6" t="s">
        <v>70</v>
      </c>
      <c r="C25" s="7">
        <v>9</v>
      </c>
      <c r="D25" s="27">
        <v>0</v>
      </c>
      <c r="E25" s="52">
        <v>0</v>
      </c>
      <c r="F25" s="203"/>
      <c r="G25" s="205"/>
      <c r="H25" s="100">
        <f t="shared" si="1"/>
        <v>0</v>
      </c>
      <c r="I25" s="98">
        <f t="shared" si="2"/>
        <v>0</v>
      </c>
    </row>
    <row r="26" spans="1:9" ht="36" x14ac:dyDescent="0.25">
      <c r="A26" s="217"/>
      <c r="B26" s="5" t="s">
        <v>103</v>
      </c>
      <c r="C26" s="8">
        <v>7</v>
      </c>
      <c r="D26" s="27">
        <v>0</v>
      </c>
      <c r="E26" s="52">
        <v>0</v>
      </c>
      <c r="F26" s="203"/>
      <c r="G26" s="205"/>
      <c r="H26" s="100">
        <f t="shared" si="1"/>
        <v>0</v>
      </c>
      <c r="I26" s="98">
        <f t="shared" si="2"/>
        <v>0</v>
      </c>
    </row>
    <row r="27" spans="1:9" x14ac:dyDescent="0.25">
      <c r="A27" s="217"/>
      <c r="B27" s="5" t="s">
        <v>129</v>
      </c>
      <c r="C27" s="8">
        <v>1</v>
      </c>
      <c r="D27" s="27">
        <v>0</v>
      </c>
      <c r="E27" s="52">
        <v>0</v>
      </c>
      <c r="F27" s="203"/>
      <c r="G27" s="205"/>
      <c r="H27" s="100">
        <f t="shared" si="1"/>
        <v>0</v>
      </c>
      <c r="I27" s="98">
        <f t="shared" si="2"/>
        <v>0</v>
      </c>
    </row>
    <row r="28" spans="1:9" x14ac:dyDescent="0.25">
      <c r="A28" s="217"/>
      <c r="B28" s="5" t="s">
        <v>71</v>
      </c>
      <c r="C28" s="8">
        <v>1</v>
      </c>
      <c r="D28" s="27">
        <v>0</v>
      </c>
      <c r="E28" s="52">
        <v>0</v>
      </c>
      <c r="F28" s="203"/>
      <c r="G28" s="205"/>
      <c r="H28" s="100">
        <f t="shared" si="1"/>
        <v>0</v>
      </c>
      <c r="I28" s="98">
        <f t="shared" si="2"/>
        <v>0</v>
      </c>
    </row>
    <row r="29" spans="1:9" x14ac:dyDescent="0.25">
      <c r="A29" s="197" t="s">
        <v>105</v>
      </c>
      <c r="B29" s="5" t="s">
        <v>106</v>
      </c>
      <c r="C29" s="8">
        <v>2</v>
      </c>
      <c r="D29" s="27">
        <v>0</v>
      </c>
      <c r="E29" s="52">
        <v>0</v>
      </c>
      <c r="F29" s="203"/>
      <c r="G29" s="205"/>
      <c r="H29" s="100">
        <f t="shared" si="1"/>
        <v>0</v>
      </c>
      <c r="I29" s="98">
        <f t="shared" si="2"/>
        <v>0</v>
      </c>
    </row>
    <row r="30" spans="1:9" x14ac:dyDescent="0.25">
      <c r="A30" s="195"/>
      <c r="B30" s="5" t="s">
        <v>107</v>
      </c>
      <c r="C30" s="8">
        <v>1</v>
      </c>
      <c r="D30" s="27">
        <v>0</v>
      </c>
      <c r="E30" s="52">
        <v>0</v>
      </c>
      <c r="F30" s="203"/>
      <c r="G30" s="205"/>
      <c r="H30" s="100">
        <f t="shared" si="1"/>
        <v>0</v>
      </c>
      <c r="I30" s="98">
        <f t="shared" si="2"/>
        <v>0</v>
      </c>
    </row>
    <row r="31" spans="1:9" ht="36" x14ac:dyDescent="0.25">
      <c r="A31" s="196"/>
      <c r="B31" s="5" t="s">
        <v>103</v>
      </c>
      <c r="C31" s="8">
        <v>1</v>
      </c>
      <c r="D31" s="27">
        <v>0</v>
      </c>
      <c r="E31" s="52">
        <v>0</v>
      </c>
      <c r="F31" s="203"/>
      <c r="G31" s="205"/>
      <c r="H31" s="100">
        <f t="shared" si="1"/>
        <v>0</v>
      </c>
      <c r="I31" s="98">
        <f t="shared" si="2"/>
        <v>0</v>
      </c>
    </row>
    <row r="32" spans="1:9" x14ac:dyDescent="0.25">
      <c r="A32" s="92" t="s">
        <v>109</v>
      </c>
      <c r="B32" s="6" t="s">
        <v>110</v>
      </c>
      <c r="C32" s="8">
        <v>11</v>
      </c>
      <c r="D32" s="27">
        <v>0</v>
      </c>
      <c r="E32" s="52">
        <v>0</v>
      </c>
      <c r="F32" s="203"/>
      <c r="G32" s="205"/>
      <c r="H32" s="100">
        <f t="shared" si="1"/>
        <v>0</v>
      </c>
      <c r="I32" s="98">
        <f t="shared" si="2"/>
        <v>0</v>
      </c>
    </row>
    <row r="33" spans="1:11" ht="24" x14ac:dyDescent="0.25">
      <c r="A33" s="197" t="s">
        <v>111</v>
      </c>
      <c r="B33" s="6" t="s">
        <v>112</v>
      </c>
      <c r="C33" s="8">
        <v>1</v>
      </c>
      <c r="D33" s="27">
        <v>0</v>
      </c>
      <c r="E33" s="52">
        <v>0</v>
      </c>
      <c r="F33" s="203"/>
      <c r="G33" s="205"/>
      <c r="H33" s="100">
        <f t="shared" si="1"/>
        <v>0</v>
      </c>
      <c r="I33" s="98">
        <f t="shared" si="2"/>
        <v>0</v>
      </c>
    </row>
    <row r="34" spans="1:11" ht="24" x14ac:dyDescent="0.25">
      <c r="A34" s="214"/>
      <c r="B34" s="5" t="s">
        <v>113</v>
      </c>
      <c r="C34" s="7">
        <v>1</v>
      </c>
      <c r="D34" s="27">
        <v>0</v>
      </c>
      <c r="E34" s="52">
        <v>0</v>
      </c>
      <c r="F34" s="203"/>
      <c r="G34" s="205"/>
      <c r="H34" s="100">
        <f t="shared" si="1"/>
        <v>0</v>
      </c>
      <c r="I34" s="98">
        <f t="shared" si="2"/>
        <v>0</v>
      </c>
    </row>
    <row r="35" spans="1:11" ht="24" x14ac:dyDescent="0.25">
      <c r="A35" s="214"/>
      <c r="B35" s="5" t="s">
        <v>114</v>
      </c>
      <c r="C35" s="7">
        <v>1</v>
      </c>
      <c r="D35" s="27">
        <v>0</v>
      </c>
      <c r="E35" s="52">
        <v>0</v>
      </c>
      <c r="F35" s="203"/>
      <c r="G35" s="205"/>
      <c r="H35" s="100">
        <f t="shared" si="1"/>
        <v>0</v>
      </c>
      <c r="I35" s="98">
        <f t="shared" si="2"/>
        <v>0</v>
      </c>
    </row>
    <row r="36" spans="1:11" ht="36" x14ac:dyDescent="0.25">
      <c r="A36" s="214"/>
      <c r="B36" s="5" t="s">
        <v>115</v>
      </c>
      <c r="C36" s="7">
        <v>3</v>
      </c>
      <c r="D36" s="27">
        <v>0</v>
      </c>
      <c r="E36" s="52">
        <v>0</v>
      </c>
      <c r="F36" s="203"/>
      <c r="G36" s="205"/>
      <c r="H36" s="100">
        <f t="shared" si="1"/>
        <v>0</v>
      </c>
      <c r="I36" s="98">
        <f t="shared" si="2"/>
        <v>0</v>
      </c>
    </row>
    <row r="37" spans="1:11" ht="36" x14ac:dyDescent="0.25">
      <c r="A37" s="215"/>
      <c r="B37" s="5" t="s">
        <v>116</v>
      </c>
      <c r="C37" s="8">
        <v>1</v>
      </c>
      <c r="D37" s="27">
        <v>0</v>
      </c>
      <c r="E37" s="52">
        <v>0</v>
      </c>
      <c r="F37" s="203"/>
      <c r="G37" s="205"/>
      <c r="H37" s="100">
        <f t="shared" si="1"/>
        <v>0</v>
      </c>
      <c r="I37" s="98">
        <f t="shared" si="2"/>
        <v>0</v>
      </c>
    </row>
    <row r="38" spans="1:11" ht="24" x14ac:dyDescent="0.25">
      <c r="A38" s="192" t="s">
        <v>72</v>
      </c>
      <c r="B38" s="5" t="s">
        <v>128</v>
      </c>
      <c r="C38" s="7">
        <v>8</v>
      </c>
      <c r="D38" s="27">
        <v>0</v>
      </c>
      <c r="E38" s="52">
        <v>0</v>
      </c>
      <c r="F38" s="203"/>
      <c r="G38" s="205"/>
      <c r="H38" s="100">
        <f t="shared" si="1"/>
        <v>0</v>
      </c>
      <c r="I38" s="98">
        <f t="shared" si="2"/>
        <v>0</v>
      </c>
    </row>
    <row r="39" spans="1:11" ht="24" x14ac:dyDescent="0.25">
      <c r="A39" s="193"/>
      <c r="B39" s="5" t="s">
        <v>108</v>
      </c>
      <c r="C39" s="7">
        <v>5</v>
      </c>
      <c r="D39" s="27">
        <v>0</v>
      </c>
      <c r="E39" s="52">
        <v>0</v>
      </c>
      <c r="F39" s="203"/>
      <c r="G39" s="205"/>
      <c r="H39" s="100">
        <f t="shared" si="1"/>
        <v>0</v>
      </c>
      <c r="I39" s="98">
        <f t="shared" si="2"/>
        <v>0</v>
      </c>
    </row>
    <row r="40" spans="1:11" ht="24.75" thickBot="1" x14ac:dyDescent="0.3">
      <c r="A40" s="193"/>
      <c r="B40" s="5" t="s">
        <v>127</v>
      </c>
      <c r="C40" s="7">
        <v>1</v>
      </c>
      <c r="D40" s="27">
        <v>0</v>
      </c>
      <c r="E40" s="52">
        <v>0</v>
      </c>
      <c r="F40" s="203"/>
      <c r="G40" s="205"/>
      <c r="H40" s="100">
        <f t="shared" si="1"/>
        <v>0</v>
      </c>
      <c r="I40" s="98">
        <f t="shared" si="2"/>
        <v>0</v>
      </c>
    </row>
    <row r="41" spans="1:11" ht="15.75" customHeight="1" thickBot="1" x14ac:dyDescent="0.3">
      <c r="A41" s="174" t="s">
        <v>73</v>
      </c>
      <c r="B41" s="175"/>
      <c r="C41" s="94">
        <f>SUM(C21:C40)</f>
        <v>61</v>
      </c>
      <c r="D41" s="176"/>
      <c r="E41" s="177"/>
      <c r="F41" s="177"/>
      <c r="G41" s="178"/>
      <c r="H41" s="96">
        <f>SUM(H20:H40)</f>
        <v>0</v>
      </c>
      <c r="I41" s="95">
        <f>SUM(I20:I40)</f>
        <v>0</v>
      </c>
    </row>
    <row r="42" spans="1:11" ht="15.75" customHeight="1" x14ac:dyDescent="0.25">
      <c r="A42" s="88"/>
      <c r="B42" s="88"/>
      <c r="C42" s="89"/>
      <c r="D42" s="89"/>
      <c r="E42" s="90"/>
      <c r="F42" s="90"/>
      <c r="G42" s="90"/>
      <c r="H42" s="90"/>
      <c r="I42" s="90"/>
      <c r="J42" s="90"/>
      <c r="K42" s="90"/>
    </row>
    <row r="43" spans="1:11" x14ac:dyDescent="0.25">
      <c r="A43" s="23"/>
      <c r="B43" s="23"/>
      <c r="C43" s="23"/>
      <c r="D43" s="23"/>
      <c r="E43" s="23"/>
      <c r="F43" s="17"/>
      <c r="G43" s="17"/>
      <c r="H43" s="24"/>
      <c r="I43" s="24"/>
    </row>
    <row r="44" spans="1:11" s="29" customFormat="1" ht="24.75" customHeight="1" x14ac:dyDescent="0.25">
      <c r="A44" s="182" t="s">
        <v>53</v>
      </c>
      <c r="B44" s="183"/>
      <c r="C44" s="183"/>
      <c r="D44" s="183"/>
      <c r="E44" s="183"/>
      <c r="F44" s="183"/>
      <c r="G44" s="184"/>
      <c r="H44" s="28">
        <f>H41+H16</f>
        <v>0</v>
      </c>
      <c r="I44" s="28">
        <f>I41+I16</f>
        <v>0</v>
      </c>
    </row>
  </sheetData>
  <mergeCells count="30">
    <mergeCell ref="F9:G9"/>
    <mergeCell ref="H9:I9"/>
    <mergeCell ref="F11:F15"/>
    <mergeCell ref="G11:G15"/>
    <mergeCell ref="B5:F5"/>
    <mergeCell ref="A13:C13"/>
    <mergeCell ref="A14:C14"/>
    <mergeCell ref="A15:C15"/>
    <mergeCell ref="I12:I14"/>
    <mergeCell ref="A16:G16"/>
    <mergeCell ref="A20:B20"/>
    <mergeCell ref="A18:E18"/>
    <mergeCell ref="A33:A37"/>
    <mergeCell ref="A24:A28"/>
    <mergeCell ref="A41:B41"/>
    <mergeCell ref="D41:G41"/>
    <mergeCell ref="A2:I2"/>
    <mergeCell ref="A3:I3"/>
    <mergeCell ref="A44:G44"/>
    <mergeCell ref="C7:F7"/>
    <mergeCell ref="A11:C11"/>
    <mergeCell ref="A12:C12"/>
    <mergeCell ref="E12:E14"/>
    <mergeCell ref="A38:A40"/>
    <mergeCell ref="A21:A23"/>
    <mergeCell ref="A29:A31"/>
    <mergeCell ref="F18:G18"/>
    <mergeCell ref="H18:I18"/>
    <mergeCell ref="F20:F40"/>
    <mergeCell ref="G20:G40"/>
  </mergeCells>
  <pageMargins left="0.7" right="0.7" top="0.75" bottom="0.75" header="0.3" footer="0.3"/>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B946-2B26-46D5-B9B4-E9C80779FD80}">
  <sheetPr>
    <pageSetUpPr fitToPage="1"/>
  </sheetPr>
  <dimension ref="A6:AC45"/>
  <sheetViews>
    <sheetView tabSelected="1" topLeftCell="A9" workbookViewId="0">
      <selection activeCell="E27" sqref="E27"/>
    </sheetView>
  </sheetViews>
  <sheetFormatPr defaultRowHeight="15" x14ac:dyDescent="0.25"/>
  <cols>
    <col min="1" max="1" width="10.85546875" customWidth="1"/>
    <col min="2" max="2" width="79.85546875" customWidth="1"/>
    <col min="4" max="4" width="14.5703125" customWidth="1"/>
    <col min="5" max="5" width="12.140625" customWidth="1"/>
    <col min="6" max="6" width="7.85546875" customWidth="1"/>
    <col min="7" max="7" width="10.42578125" customWidth="1"/>
    <col min="8" max="9" width="13.5703125" customWidth="1"/>
    <col min="11" max="11" width="12.42578125" customWidth="1"/>
    <col min="12" max="12" width="7.42578125" customWidth="1"/>
    <col min="21" max="21" width="10.5703125" bestFit="1" customWidth="1"/>
  </cols>
  <sheetData>
    <row r="6" spans="1:12" ht="21" x14ac:dyDescent="0.35">
      <c r="A6" s="180" t="s">
        <v>3</v>
      </c>
      <c r="B6" s="180"/>
      <c r="C6" s="180"/>
      <c r="D6" s="180"/>
      <c r="E6" s="180"/>
      <c r="F6" s="180"/>
      <c r="G6" s="180"/>
      <c r="H6" s="39"/>
      <c r="I6" s="39"/>
    </row>
    <row r="7" spans="1:12" x14ac:dyDescent="0.25">
      <c r="A7" s="235" t="s">
        <v>94</v>
      </c>
      <c r="B7" s="235"/>
      <c r="C7" s="235"/>
      <c r="D7" s="235"/>
      <c r="E7" s="235"/>
      <c r="F7" s="235"/>
      <c r="G7" s="235"/>
      <c r="H7" s="38"/>
      <c r="I7" s="38"/>
      <c r="J7" s="3"/>
      <c r="K7" s="3"/>
      <c r="L7" s="3"/>
    </row>
    <row r="9" spans="1:12" x14ac:dyDescent="0.25">
      <c r="A9" s="37" t="s">
        <v>42</v>
      </c>
      <c r="B9" s="25" t="str">
        <f>IF(Samenvatting!$C$4=0," ",Samenvatting!$C$4)</f>
        <v xml:space="preserve"> </v>
      </c>
    </row>
    <row r="10" spans="1:12" x14ac:dyDescent="0.25">
      <c r="C10" s="1"/>
    </row>
    <row r="11" spans="1:12" ht="15" customHeight="1" x14ac:dyDescent="0.25">
      <c r="D11" s="185" t="s">
        <v>32</v>
      </c>
      <c r="E11" s="185"/>
      <c r="F11" s="185"/>
    </row>
    <row r="13" spans="1:12" ht="15.75" x14ac:dyDescent="0.25">
      <c r="A13" s="236" t="s">
        <v>88</v>
      </c>
      <c r="B13" s="236"/>
      <c r="C13" s="236"/>
      <c r="D13" s="236"/>
      <c r="E13" s="236"/>
      <c r="F13" s="236"/>
      <c r="G13" s="236"/>
      <c r="H13" s="236"/>
      <c r="I13" s="236"/>
    </row>
    <row r="14" spans="1:12" s="21" customFormat="1" ht="15.75" thickBot="1" x14ac:dyDescent="0.3">
      <c r="A14" s="237" t="s">
        <v>68</v>
      </c>
      <c r="B14" s="237"/>
      <c r="C14" s="237"/>
      <c r="D14" s="237"/>
      <c r="E14" s="237"/>
      <c r="F14" s="237"/>
      <c r="G14" s="237"/>
      <c r="H14" s="237"/>
      <c r="I14" s="237"/>
    </row>
    <row r="15" spans="1:12" ht="34.5" customHeight="1" thickBot="1" x14ac:dyDescent="0.3">
      <c r="A15" s="4"/>
      <c r="D15" s="16" t="s">
        <v>27</v>
      </c>
      <c r="E15" s="91"/>
      <c r="F15" s="233" t="s">
        <v>44</v>
      </c>
      <c r="G15" s="234"/>
      <c r="H15" s="200" t="s">
        <v>47</v>
      </c>
      <c r="I15" s="201"/>
    </row>
    <row r="16" spans="1:12" ht="24.75" thickBot="1" x14ac:dyDescent="0.3">
      <c r="A16" s="131" t="s">
        <v>4</v>
      </c>
      <c r="B16" s="132" t="s">
        <v>0</v>
      </c>
      <c r="C16" s="143" t="s">
        <v>5</v>
      </c>
      <c r="D16" s="144" t="s">
        <v>35</v>
      </c>
      <c r="E16" s="145" t="s">
        <v>90</v>
      </c>
      <c r="F16" s="133" t="s">
        <v>34</v>
      </c>
      <c r="G16" s="101" t="s">
        <v>75</v>
      </c>
      <c r="H16" s="135" t="s">
        <v>45</v>
      </c>
      <c r="I16" s="101" t="s">
        <v>91</v>
      </c>
    </row>
    <row r="17" spans="1:29" x14ac:dyDescent="0.25">
      <c r="A17" s="64" t="s">
        <v>13</v>
      </c>
      <c r="B17" s="84" t="s">
        <v>82</v>
      </c>
      <c r="C17" s="140">
        <v>1</v>
      </c>
      <c r="D17" s="141">
        <v>0</v>
      </c>
      <c r="E17" s="146">
        <v>0</v>
      </c>
      <c r="F17" s="87">
        <v>2</v>
      </c>
      <c r="G17" s="205">
        <v>15</v>
      </c>
      <c r="H17" s="137">
        <f t="shared" ref="H17:H36" si="0">D17*C17*F17</f>
        <v>0</v>
      </c>
      <c r="I17" s="142">
        <f t="shared" ref="I17:I36" si="1">E17*C17*$G$17</f>
        <v>0</v>
      </c>
      <c r="K17" s="11"/>
      <c r="AC17" s="40"/>
    </row>
    <row r="18" spans="1:29" x14ac:dyDescent="0.25">
      <c r="A18" s="62" t="s">
        <v>14</v>
      </c>
      <c r="B18" s="6" t="s">
        <v>36</v>
      </c>
      <c r="C18" s="123">
        <v>5</v>
      </c>
      <c r="D18" s="30">
        <v>0</v>
      </c>
      <c r="E18" s="41">
        <v>0</v>
      </c>
      <c r="F18" s="54">
        <v>1.5</v>
      </c>
      <c r="G18" s="205"/>
      <c r="H18" s="73">
        <f t="shared" si="0"/>
        <v>0</v>
      </c>
      <c r="I18" s="44">
        <f t="shared" si="1"/>
        <v>0</v>
      </c>
      <c r="K18" s="11"/>
    </row>
    <row r="19" spans="1:29" x14ac:dyDescent="0.25">
      <c r="A19" s="62" t="s">
        <v>15</v>
      </c>
      <c r="B19" s="5" t="s">
        <v>26</v>
      </c>
      <c r="C19" s="122">
        <v>10</v>
      </c>
      <c r="D19" s="30">
        <v>0</v>
      </c>
      <c r="E19" s="41">
        <v>0</v>
      </c>
      <c r="F19" s="54">
        <v>1.2</v>
      </c>
      <c r="G19" s="205"/>
      <c r="H19" s="73">
        <f t="shared" si="0"/>
        <v>0</v>
      </c>
      <c r="I19" s="44">
        <f t="shared" si="1"/>
        <v>0</v>
      </c>
      <c r="K19" s="11"/>
    </row>
    <row r="20" spans="1:29" ht="24" x14ac:dyDescent="0.25">
      <c r="A20" s="62" t="s">
        <v>16</v>
      </c>
      <c r="B20" s="5" t="s">
        <v>83</v>
      </c>
      <c r="C20" s="122">
        <v>1</v>
      </c>
      <c r="D20" s="30">
        <v>0</v>
      </c>
      <c r="E20" s="41">
        <v>0</v>
      </c>
      <c r="F20" s="54">
        <f>(0.3*10*5)/10</f>
        <v>1.5</v>
      </c>
      <c r="G20" s="205"/>
      <c r="H20" s="73">
        <f t="shared" si="0"/>
        <v>0</v>
      </c>
      <c r="I20" s="44">
        <f t="shared" si="1"/>
        <v>0</v>
      </c>
      <c r="K20" s="11"/>
    </row>
    <row r="21" spans="1:29" x14ac:dyDescent="0.25">
      <c r="A21" s="62" t="s">
        <v>17</v>
      </c>
      <c r="B21" s="6" t="s">
        <v>84</v>
      </c>
      <c r="C21" s="123">
        <v>1</v>
      </c>
      <c r="D21" s="30">
        <v>0</v>
      </c>
      <c r="E21" s="41">
        <v>0</v>
      </c>
      <c r="F21" s="54">
        <v>1.5</v>
      </c>
      <c r="G21" s="205"/>
      <c r="H21" s="73">
        <f t="shared" si="0"/>
        <v>0</v>
      </c>
      <c r="I21" s="44">
        <f t="shared" si="1"/>
        <v>0</v>
      </c>
      <c r="K21" s="11"/>
    </row>
    <row r="22" spans="1:29" ht="24" x14ac:dyDescent="0.25">
      <c r="A22" s="62" t="s">
        <v>18</v>
      </c>
      <c r="B22" s="5" t="s">
        <v>85</v>
      </c>
      <c r="C22" s="122">
        <v>1</v>
      </c>
      <c r="D22" s="30">
        <v>0</v>
      </c>
      <c r="E22" s="41">
        <v>0</v>
      </c>
      <c r="F22" s="54">
        <v>2</v>
      </c>
      <c r="G22" s="205"/>
      <c r="H22" s="73">
        <f t="shared" si="0"/>
        <v>0</v>
      </c>
      <c r="I22" s="44">
        <f t="shared" si="1"/>
        <v>0</v>
      </c>
      <c r="K22" s="11"/>
    </row>
    <row r="23" spans="1:29" x14ac:dyDescent="0.25">
      <c r="A23" s="62" t="s">
        <v>19</v>
      </c>
      <c r="B23" s="6" t="s">
        <v>95</v>
      </c>
      <c r="C23" s="122">
        <v>5</v>
      </c>
      <c r="D23" s="30">
        <v>0</v>
      </c>
      <c r="E23" s="41">
        <v>0</v>
      </c>
      <c r="F23" s="54">
        <v>1.5</v>
      </c>
      <c r="G23" s="205"/>
      <c r="H23" s="73">
        <f t="shared" si="0"/>
        <v>0</v>
      </c>
      <c r="I23" s="44">
        <f t="shared" si="1"/>
        <v>0</v>
      </c>
      <c r="K23" s="11"/>
    </row>
    <row r="24" spans="1:29" x14ac:dyDescent="0.25">
      <c r="A24" s="62" t="s">
        <v>20</v>
      </c>
      <c r="B24" s="5" t="s">
        <v>96</v>
      </c>
      <c r="C24" s="122">
        <v>10</v>
      </c>
      <c r="D24" s="30">
        <v>0</v>
      </c>
      <c r="E24" s="41">
        <v>0</v>
      </c>
      <c r="F24" s="54">
        <v>1.2</v>
      </c>
      <c r="G24" s="205"/>
      <c r="H24" s="73">
        <f t="shared" si="0"/>
        <v>0</v>
      </c>
      <c r="I24" s="44">
        <f t="shared" si="1"/>
        <v>0</v>
      </c>
      <c r="K24" s="11"/>
    </row>
    <row r="25" spans="1:29" ht="24" x14ac:dyDescent="0.25">
      <c r="A25" s="62" t="s">
        <v>21</v>
      </c>
      <c r="B25" s="5" t="s">
        <v>132</v>
      </c>
      <c r="C25" s="123">
        <v>1</v>
      </c>
      <c r="D25" s="30">
        <v>0</v>
      </c>
      <c r="E25" s="41">
        <v>0</v>
      </c>
      <c r="F25" s="54">
        <f>35/10</f>
        <v>3.5</v>
      </c>
      <c r="G25" s="205"/>
      <c r="H25" s="73">
        <f t="shared" si="0"/>
        <v>0</v>
      </c>
      <c r="I25" s="44">
        <f t="shared" si="1"/>
        <v>0</v>
      </c>
      <c r="K25" s="11"/>
    </row>
    <row r="26" spans="1:29" x14ac:dyDescent="0.25">
      <c r="A26" s="62" t="s">
        <v>22</v>
      </c>
      <c r="B26" s="6" t="s">
        <v>97</v>
      </c>
      <c r="C26" s="122">
        <v>5</v>
      </c>
      <c r="D26" s="30">
        <v>0</v>
      </c>
      <c r="E26" s="41">
        <v>0</v>
      </c>
      <c r="F26" s="54">
        <f>25/10</f>
        <v>2.5</v>
      </c>
      <c r="G26" s="205"/>
      <c r="H26" s="73">
        <f t="shared" si="0"/>
        <v>0</v>
      </c>
      <c r="I26" s="44">
        <f t="shared" si="1"/>
        <v>0</v>
      </c>
      <c r="K26" s="11"/>
    </row>
    <row r="27" spans="1:29" x14ac:dyDescent="0.25">
      <c r="A27" s="62" t="s">
        <v>23</v>
      </c>
      <c r="B27" s="5" t="s">
        <v>98</v>
      </c>
      <c r="C27" s="123">
        <v>10</v>
      </c>
      <c r="D27" s="30">
        <v>0</v>
      </c>
      <c r="E27" s="41">
        <v>0</v>
      </c>
      <c r="F27" s="54">
        <f>10/10</f>
        <v>1</v>
      </c>
      <c r="G27" s="205"/>
      <c r="H27" s="73">
        <f t="shared" si="0"/>
        <v>0</v>
      </c>
      <c r="I27" s="44">
        <f t="shared" si="1"/>
        <v>0</v>
      </c>
      <c r="K27" s="11"/>
    </row>
    <row r="28" spans="1:29" x14ac:dyDescent="0.25">
      <c r="A28" s="62" t="s">
        <v>37</v>
      </c>
      <c r="B28" s="6" t="s">
        <v>99</v>
      </c>
      <c r="C28" s="122">
        <v>50</v>
      </c>
      <c r="D28" s="30">
        <v>0</v>
      </c>
      <c r="E28" s="41">
        <v>0</v>
      </c>
      <c r="F28" s="54">
        <f>2/10</f>
        <v>0.2</v>
      </c>
      <c r="G28" s="205"/>
      <c r="H28" s="73">
        <f t="shared" si="0"/>
        <v>0</v>
      </c>
      <c r="I28" s="44">
        <f t="shared" si="1"/>
        <v>0</v>
      </c>
      <c r="K28" s="11"/>
    </row>
    <row r="29" spans="1:29" x14ac:dyDescent="0.25">
      <c r="A29" s="62" t="s">
        <v>38</v>
      </c>
      <c r="B29" s="5" t="s">
        <v>86</v>
      </c>
      <c r="C29" s="123">
        <v>1</v>
      </c>
      <c r="D29" s="30">
        <v>0</v>
      </c>
      <c r="E29" s="41">
        <v>0</v>
      </c>
      <c r="F29" s="54">
        <v>3.5</v>
      </c>
      <c r="G29" s="205"/>
      <c r="H29" s="73">
        <f t="shared" si="0"/>
        <v>0</v>
      </c>
      <c r="I29" s="44">
        <f t="shared" si="1"/>
        <v>0</v>
      </c>
      <c r="K29" s="11"/>
    </row>
    <row r="30" spans="1:29" x14ac:dyDescent="0.25">
      <c r="A30" s="62" t="s">
        <v>39</v>
      </c>
      <c r="B30" s="6" t="s">
        <v>100</v>
      </c>
      <c r="C30" s="122">
        <v>5</v>
      </c>
      <c r="D30" s="30">
        <v>0</v>
      </c>
      <c r="E30" s="41">
        <v>0</v>
      </c>
      <c r="F30" s="54">
        <v>2.5</v>
      </c>
      <c r="G30" s="205"/>
      <c r="H30" s="73">
        <f t="shared" si="0"/>
        <v>0</v>
      </c>
      <c r="I30" s="44">
        <f t="shared" si="1"/>
        <v>0</v>
      </c>
      <c r="K30" s="11"/>
    </row>
    <row r="31" spans="1:29" x14ac:dyDescent="0.25">
      <c r="A31" s="121" t="s">
        <v>61</v>
      </c>
      <c r="B31" s="93" t="s">
        <v>101</v>
      </c>
      <c r="C31" s="124">
        <v>10</v>
      </c>
      <c r="D31" s="30">
        <v>0</v>
      </c>
      <c r="E31" s="41">
        <v>0</v>
      </c>
      <c r="F31" s="86">
        <v>1</v>
      </c>
      <c r="G31" s="205"/>
      <c r="H31" s="147">
        <f t="shared" si="0"/>
        <v>0</v>
      </c>
      <c r="I31" s="125">
        <f t="shared" si="1"/>
        <v>0</v>
      </c>
      <c r="K31" s="11"/>
    </row>
    <row r="32" spans="1:29" x14ac:dyDescent="0.25">
      <c r="A32" s="121" t="s">
        <v>62</v>
      </c>
      <c r="B32" s="93" t="s">
        <v>122</v>
      </c>
      <c r="C32" s="124">
        <v>1</v>
      </c>
      <c r="D32" s="30">
        <v>0</v>
      </c>
      <c r="E32" s="41">
        <v>0</v>
      </c>
      <c r="F32" s="86">
        <v>3.5</v>
      </c>
      <c r="G32" s="205"/>
      <c r="H32" s="147">
        <f t="shared" si="0"/>
        <v>0</v>
      </c>
      <c r="I32" s="125">
        <f t="shared" si="1"/>
        <v>0</v>
      </c>
      <c r="K32" s="11"/>
    </row>
    <row r="33" spans="1:11" x14ac:dyDescent="0.25">
      <c r="A33" s="121" t="s">
        <v>119</v>
      </c>
      <c r="B33" s="6" t="s">
        <v>123</v>
      </c>
      <c r="C33" s="124">
        <v>5</v>
      </c>
      <c r="D33" s="30">
        <v>0</v>
      </c>
      <c r="E33" s="41">
        <v>0</v>
      </c>
      <c r="F33" s="86">
        <v>2.5</v>
      </c>
      <c r="G33" s="205"/>
      <c r="H33" s="147">
        <f t="shared" si="0"/>
        <v>0</v>
      </c>
      <c r="I33" s="125">
        <f t="shared" si="1"/>
        <v>0</v>
      </c>
      <c r="K33" s="11"/>
    </row>
    <row r="34" spans="1:11" x14ac:dyDescent="0.25">
      <c r="A34" s="121" t="s">
        <v>120</v>
      </c>
      <c r="B34" s="6" t="s">
        <v>124</v>
      </c>
      <c r="C34" s="124">
        <v>10</v>
      </c>
      <c r="D34" s="30">
        <v>0</v>
      </c>
      <c r="E34" s="41">
        <v>0</v>
      </c>
      <c r="F34" s="86">
        <v>1.5</v>
      </c>
      <c r="G34" s="205"/>
      <c r="H34" s="147">
        <f t="shared" si="0"/>
        <v>0</v>
      </c>
      <c r="I34" s="125">
        <f t="shared" si="1"/>
        <v>0</v>
      </c>
      <c r="K34" s="11"/>
    </row>
    <row r="35" spans="1:11" x14ac:dyDescent="0.25">
      <c r="A35" s="121" t="s">
        <v>121</v>
      </c>
      <c r="B35" s="6" t="s">
        <v>125</v>
      </c>
      <c r="C35" s="124">
        <v>25</v>
      </c>
      <c r="D35" s="30">
        <v>0</v>
      </c>
      <c r="E35" s="41">
        <v>0</v>
      </c>
      <c r="F35" s="86">
        <v>1</v>
      </c>
      <c r="G35" s="205"/>
      <c r="H35" s="147">
        <f t="shared" si="0"/>
        <v>0</v>
      </c>
      <c r="I35" s="125">
        <f t="shared" si="1"/>
        <v>0</v>
      </c>
      <c r="K35" s="11"/>
    </row>
    <row r="36" spans="1:11" ht="15.75" thickBot="1" x14ac:dyDescent="0.3">
      <c r="A36" s="121" t="s">
        <v>126</v>
      </c>
      <c r="B36" s="75" t="s">
        <v>87</v>
      </c>
      <c r="C36" s="126">
        <v>1</v>
      </c>
      <c r="D36" s="30">
        <v>0</v>
      </c>
      <c r="E36" s="41">
        <v>0</v>
      </c>
      <c r="F36" s="55">
        <v>3</v>
      </c>
      <c r="G36" s="243"/>
      <c r="H36" s="74">
        <f t="shared" si="0"/>
        <v>0</v>
      </c>
      <c r="I36" s="45">
        <f t="shared" si="1"/>
        <v>0</v>
      </c>
      <c r="K36" s="11"/>
    </row>
    <row r="37" spans="1:11" x14ac:dyDescent="0.25">
      <c r="K37" s="11"/>
    </row>
    <row r="38" spans="1:11" x14ac:dyDescent="0.25">
      <c r="K38" s="11"/>
    </row>
    <row r="39" spans="1:11" x14ac:dyDescent="0.25">
      <c r="A39" s="17"/>
      <c r="B39" s="19"/>
      <c r="C39" s="18"/>
      <c r="D39" s="20"/>
      <c r="E39" s="20"/>
      <c r="K39" s="11"/>
    </row>
    <row r="40" spans="1:11" ht="15.75" x14ac:dyDescent="0.25">
      <c r="A40" s="236" t="s">
        <v>118</v>
      </c>
      <c r="B40" s="236"/>
      <c r="C40" s="236"/>
      <c r="D40" s="236"/>
      <c r="E40" s="236"/>
      <c r="F40" s="236"/>
      <c r="G40" s="236"/>
      <c r="H40" s="236"/>
      <c r="I40" s="236"/>
      <c r="K40" s="11"/>
    </row>
    <row r="41" spans="1:11" ht="15.75" thickBot="1" x14ac:dyDescent="0.3">
      <c r="A41" s="237" t="s">
        <v>56</v>
      </c>
      <c r="B41" s="237"/>
      <c r="C41" s="237"/>
      <c r="D41" s="237"/>
      <c r="E41" s="237"/>
      <c r="F41" s="237"/>
      <c r="G41" s="237"/>
      <c r="H41" s="237"/>
      <c r="I41" s="237"/>
      <c r="K41" s="11"/>
    </row>
    <row r="42" spans="1:11" ht="30.75" thickBot="1" x14ac:dyDescent="0.3">
      <c r="A42" s="4"/>
      <c r="D42" s="16" t="s">
        <v>27</v>
      </c>
      <c r="E42" s="136" t="s">
        <v>43</v>
      </c>
      <c r="F42" s="233" t="s">
        <v>44</v>
      </c>
      <c r="G42" s="242"/>
      <c r="H42" s="220" t="s">
        <v>47</v>
      </c>
      <c r="I42" s="221"/>
    </row>
    <row r="43" spans="1:11" ht="24.75" thickBot="1" x14ac:dyDescent="0.3">
      <c r="A43" s="131" t="s">
        <v>4</v>
      </c>
      <c r="B43" s="132" t="s">
        <v>0</v>
      </c>
      <c r="C43" s="132" t="s">
        <v>5</v>
      </c>
      <c r="D43" s="102" t="s">
        <v>35</v>
      </c>
      <c r="E43" s="102" t="s">
        <v>90</v>
      </c>
      <c r="F43" s="133" t="s">
        <v>34</v>
      </c>
      <c r="G43" s="134" t="s">
        <v>89</v>
      </c>
      <c r="H43" s="135" t="s">
        <v>45</v>
      </c>
      <c r="I43" s="101" t="s">
        <v>91</v>
      </c>
    </row>
    <row r="44" spans="1:11" x14ac:dyDescent="0.25">
      <c r="A44" s="127" t="s">
        <v>24</v>
      </c>
      <c r="B44" s="128" t="s">
        <v>57</v>
      </c>
      <c r="C44" s="129">
        <v>1</v>
      </c>
      <c r="D44" s="130">
        <v>0</v>
      </c>
      <c r="E44" s="153"/>
      <c r="F44" s="138">
        <v>100</v>
      </c>
      <c r="G44" s="238"/>
      <c r="H44" s="139">
        <f>D44*C44*F44</f>
        <v>0</v>
      </c>
      <c r="I44" s="240"/>
    </row>
    <row r="45" spans="1:11" ht="15.75" thickBot="1" x14ac:dyDescent="0.3">
      <c r="A45" s="63" t="s">
        <v>25</v>
      </c>
      <c r="B45" s="75" t="s">
        <v>58</v>
      </c>
      <c r="C45" s="34">
        <v>1</v>
      </c>
      <c r="D45" s="31">
        <v>0</v>
      </c>
      <c r="E45" s="154"/>
      <c r="F45" s="49">
        <v>100</v>
      </c>
      <c r="G45" s="239"/>
      <c r="H45" s="74">
        <f>D45*C45*F45</f>
        <v>0</v>
      </c>
      <c r="I45" s="241"/>
    </row>
  </sheetData>
  <sheetProtection algorithmName="SHA-512" hashValue="kITl3K8lJdwHZ4jL+IGvwgWPgokho4atpN7ozx9Vx6VvZaXdc51GQEnIRKn1XGKig+lLh0WZFr9N7Xj9GujUsA==" saltValue="710+W/VGeGNyJGja54RgrA==" spinCount="100000" sheet="1" objects="1" scenarios="1"/>
  <mergeCells count="14">
    <mergeCell ref="A40:I40"/>
    <mergeCell ref="H15:I15"/>
    <mergeCell ref="G44:G45"/>
    <mergeCell ref="A41:I41"/>
    <mergeCell ref="I44:I45"/>
    <mergeCell ref="H42:I42"/>
    <mergeCell ref="F42:G42"/>
    <mergeCell ref="G17:G36"/>
    <mergeCell ref="D11:F11"/>
    <mergeCell ref="A6:G6"/>
    <mergeCell ref="F15:G15"/>
    <mergeCell ref="A7:G7"/>
    <mergeCell ref="A13:I13"/>
    <mergeCell ref="A14:I14"/>
  </mergeCells>
  <phoneticPr fontId="27" type="noConversion"/>
  <pageMargins left="0.7" right="0.7" top="0.75" bottom="0.75" header="0.3" footer="0.3"/>
  <pageSetup paperSize="9" fitToHeight="0" orientation="landscape" horizontalDpi="0" verticalDpi="0" r:id="rId1"/>
  <rowBreaks count="1" manualBreakCount="1">
    <brk id="36"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417d88a924ae15c5e752d67a86782cc8">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d114e27151c624c4338965f6cee8171d"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Props1.xml><?xml version="1.0" encoding="utf-8"?>
<ds:datastoreItem xmlns:ds="http://schemas.openxmlformats.org/officeDocument/2006/customXml" ds:itemID="{CC459841-D6E4-47C2-AC58-759B7F5E8B0B}">
  <ds:schemaRefs>
    <ds:schemaRef ds:uri="http://schemas.microsoft.com/sharepoint/v3/contenttype/forms"/>
  </ds:schemaRefs>
</ds:datastoreItem>
</file>

<file path=customXml/itemProps2.xml><?xml version="1.0" encoding="utf-8"?>
<ds:datastoreItem xmlns:ds="http://schemas.openxmlformats.org/officeDocument/2006/customXml" ds:itemID="{E8CB288B-34AE-45E7-88A6-1D058369E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15C930-D4B9-47D3-8657-4963E538A084}">
  <ds:schemaRefs>
    <ds:schemaRef ds:uri="http://schemas.microsoft.com/PowerBIAddIn"/>
  </ds:schemaRefs>
</ds:datastoreItem>
</file>

<file path=customXml/itemProps4.xml><?xml version="1.0" encoding="utf-8"?>
<ds:datastoreItem xmlns:ds="http://schemas.openxmlformats.org/officeDocument/2006/customXml" ds:itemID="{8A13E0D8-A487-418F-B294-677998401F24}">
  <ds:schemaRefs>
    <ds:schemaRef ds:uri="http://schemas.microsoft.com/office/infopath/2007/PartnerControls"/>
    <ds:schemaRef ds:uri="http://purl.org/dc/elements/1.1/"/>
    <ds:schemaRef ds:uri="http://schemas.microsoft.com/office/2006/metadata/properties"/>
    <ds:schemaRef ds:uri="13c3d94a-980d-4fba-a812-9ba96888e6e6"/>
    <ds:schemaRef ds:uri="http://purl.org/dc/terms/"/>
    <ds:schemaRef ds:uri="http://schemas.openxmlformats.org/package/2006/metadata/core-properties"/>
    <ds:schemaRef ds:uri="http://schemas.microsoft.com/office/2006/documentManagement/types"/>
    <ds:schemaRef ds:uri="08fbbfaa-d9f9-4905-aa6b-6864badca0c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Samenvatting</vt:lpstr>
      <vt:lpstr>Initiele en jaarlijkse kosten</vt:lpstr>
      <vt:lpstr>Verrekenprijzen</vt:lpstr>
      <vt:lpstr>'Initiele en jaarlijkse kosten'!Afdrukbereik</vt:lpstr>
      <vt:lpstr>Samenvatting!Afdrukbereik</vt:lpstr>
      <vt:lpstr>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Eli Langeler</cp:lastModifiedBy>
  <cp:lastPrinted>2022-12-13T11:06:34Z</cp:lastPrinted>
  <dcterms:created xsi:type="dcterms:W3CDTF">2018-12-20T09:57:41Z</dcterms:created>
  <dcterms:modified xsi:type="dcterms:W3CDTF">2024-02-19T15:46:56Z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y fmtid="{D5CDD505-2E9C-101B-9397-08002B2CF9AE}" pid="3" name="MediaServiceImageTags">
    <vt:lpwstr/>
  </property>
</Properties>
</file>