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Inkoop\Projecten\03. GWW\BRM Wethoudersbuurt I240200012\02 Specificatie\01 Aanvraag\03 Verzonden\"/>
    </mc:Choice>
  </mc:AlternateContent>
  <xr:revisionPtr revIDLastSave="0" documentId="13_ncr:1_{783E6A02-5DB8-475E-9D36-9346048161BF}" xr6:coauthVersionLast="47" xr6:coauthVersionMax="47" xr10:uidLastSave="{00000000-0000-0000-0000-000000000000}"/>
  <bookViews>
    <workbookView xWindow="1170" yWindow="1170" windowWidth="17280" windowHeight="8955" xr2:uid="{B5D1E395-45B4-4601-8C25-70F8927A1814}"/>
  </bookViews>
  <sheets>
    <sheet name="GOW__-DM-CO2-PM__eenmalig (%)" sheetId="24" r:id="rId1"/>
    <sheet name="K.4 (2)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" i="24" l="1"/>
  <c r="B37" i="24"/>
  <c r="A36" i="24"/>
  <c r="B27" i="24"/>
  <c r="C29" i="24" s="1"/>
  <c r="C32" i="24"/>
  <c r="F17" i="24"/>
  <c r="B17" i="24"/>
  <c r="O16" i="24"/>
  <c r="M16" i="24"/>
  <c r="O15" i="24"/>
  <c r="M15" i="24"/>
  <c r="O14" i="24"/>
  <c r="M14" i="24"/>
  <c r="O13" i="24"/>
  <c r="M13" i="24"/>
  <c r="O12" i="24"/>
  <c r="M12" i="24"/>
  <c r="O11" i="24"/>
  <c r="M11" i="24"/>
  <c r="O10" i="24"/>
  <c r="M10" i="24"/>
  <c r="O9" i="24"/>
  <c r="M9" i="24"/>
  <c r="O8" i="24"/>
  <c r="M8" i="24"/>
  <c r="O7" i="24"/>
  <c r="M7" i="24"/>
  <c r="B4" i="24"/>
  <c r="A3" i="24"/>
  <c r="H16" i="24" l="1"/>
  <c r="L15" i="24"/>
  <c r="F15" i="24"/>
  <c r="J14" i="24"/>
  <c r="D14" i="24"/>
  <c r="H13" i="24"/>
  <c r="L12" i="24"/>
  <c r="L16" i="24"/>
  <c r="F16" i="24"/>
  <c r="J15" i="24"/>
  <c r="D15" i="24"/>
  <c r="H14" i="24"/>
  <c r="L13" i="24"/>
  <c r="F13" i="24"/>
  <c r="J12" i="24"/>
  <c r="D12" i="24"/>
  <c r="H11" i="24"/>
  <c r="L10" i="24"/>
  <c r="F9" i="24"/>
  <c r="L9" i="24"/>
  <c r="H10" i="24"/>
  <c r="F7" i="24"/>
  <c r="L7" i="24"/>
  <c r="O17" i="24"/>
  <c r="H8" i="24"/>
  <c r="D9" i="24"/>
  <c r="J9" i="24"/>
  <c r="F10" i="24"/>
  <c r="D11" i="24"/>
  <c r="L11" i="24"/>
  <c r="J13" i="24"/>
  <c r="J16" i="24"/>
  <c r="H7" i="24"/>
  <c r="D8" i="24"/>
  <c r="F11" i="24"/>
  <c r="F12" i="24"/>
  <c r="F14" i="24"/>
  <c r="J8" i="24"/>
  <c r="D7" i="24"/>
  <c r="J7" i="24"/>
  <c r="F8" i="24"/>
  <c r="L8" i="24"/>
  <c r="H9" i="24"/>
  <c r="D10" i="24"/>
  <c r="J10" i="24"/>
  <c r="J11" i="24"/>
  <c r="H12" i="24"/>
  <c r="D13" i="24"/>
  <c r="L14" i="24"/>
  <c r="H15" i="24"/>
  <c r="D16" i="24"/>
  <c r="N15" i="24" l="1"/>
  <c r="N16" i="24"/>
  <c r="N13" i="24"/>
  <c r="N7" i="24"/>
  <c r="N12" i="24"/>
  <c r="N10" i="24"/>
  <c r="N9" i="24"/>
  <c r="N14" i="24"/>
  <c r="N8" i="24"/>
  <c r="N11" i="24"/>
  <c r="N17" i="24" l="1"/>
  <c r="F43" i="24" s="1"/>
  <c r="B21" i="3" l="1"/>
  <c r="N20" i="3"/>
  <c r="L20" i="3"/>
  <c r="J20" i="3"/>
  <c r="H20" i="3"/>
  <c r="F20" i="3"/>
  <c r="D20" i="3"/>
  <c r="N19" i="3"/>
  <c r="L19" i="3"/>
  <c r="J19" i="3"/>
  <c r="H19" i="3"/>
  <c r="F19" i="3"/>
  <c r="D19" i="3"/>
  <c r="N18" i="3"/>
  <c r="L18" i="3"/>
  <c r="J18" i="3"/>
  <c r="H18" i="3"/>
  <c r="F18" i="3"/>
  <c r="D18" i="3"/>
  <c r="N17" i="3"/>
  <c r="L17" i="3"/>
  <c r="J17" i="3"/>
  <c r="H17" i="3"/>
  <c r="F17" i="3"/>
  <c r="D17" i="3"/>
  <c r="N16" i="3"/>
  <c r="L16" i="3"/>
  <c r="J16" i="3"/>
  <c r="H16" i="3"/>
  <c r="F16" i="3"/>
  <c r="D16" i="3"/>
  <c r="M18" i="3" l="1"/>
  <c r="M19" i="3"/>
  <c r="M20" i="3"/>
  <c r="N21" i="3"/>
  <c r="M17" i="3"/>
  <c r="M16" i="3"/>
  <c r="M21" i="3" l="1"/>
  <c r="B11" i="3" l="1"/>
  <c r="N10" i="3"/>
  <c r="L10" i="3"/>
  <c r="J10" i="3"/>
  <c r="H10" i="3"/>
  <c r="F10" i="3"/>
  <c r="D10" i="3"/>
  <c r="N9" i="3"/>
  <c r="L9" i="3"/>
  <c r="J9" i="3"/>
  <c r="H9" i="3"/>
  <c r="F9" i="3"/>
  <c r="D9" i="3"/>
  <c r="N8" i="3"/>
  <c r="L8" i="3"/>
  <c r="J8" i="3"/>
  <c r="H8" i="3"/>
  <c r="F8" i="3"/>
  <c r="D8" i="3"/>
  <c r="N7" i="3"/>
  <c r="L7" i="3"/>
  <c r="J7" i="3"/>
  <c r="H7" i="3"/>
  <c r="F7" i="3"/>
  <c r="D7" i="3"/>
  <c r="N6" i="3"/>
  <c r="N11" i="3" s="1"/>
  <c r="L6" i="3"/>
  <c r="J6" i="3"/>
  <c r="H6" i="3"/>
  <c r="F6" i="3"/>
  <c r="D6" i="3"/>
  <c r="M7" i="3" l="1"/>
  <c r="M10" i="3"/>
  <c r="M9" i="3"/>
  <c r="M8" i="3"/>
  <c r="M6" i="3"/>
  <c r="M11" i="3" s="1"/>
  <c r="M24" i="3" s="1"/>
</calcChain>
</file>

<file path=xl/sharedStrings.xml><?xml version="1.0" encoding="utf-8"?>
<sst xmlns="http://schemas.openxmlformats.org/spreadsheetml/2006/main" count="107" uniqueCount="69">
  <si>
    <t>Weging in %</t>
  </si>
  <si>
    <t>Electrisch / H2</t>
  </si>
  <si>
    <t>BTL = Biomass To Liquid: basisgrondstof biomassa.</t>
  </si>
  <si>
    <t>HVO = Hydrotreated Vegetable Oil: basisgrondstof afgewerkte plantaardige oliën.</t>
  </si>
  <si>
    <t>HVO20 of hoger / CNG</t>
  </si>
  <si>
    <t>(Plug in) Hybride met benzine</t>
  </si>
  <si>
    <t>HVO&lt;20 / BTL</t>
  </si>
  <si>
    <t>CNG = Compressed Natural Gas: samengeperst aardgas (methaan)</t>
  </si>
  <si>
    <t>H2 = Waterstof</t>
  </si>
  <si>
    <t>TOTAAL</t>
  </si>
  <si>
    <t>Niveau</t>
  </si>
  <si>
    <t>Niveau inschrijver op inschrijvingsdatum</t>
  </si>
  <si>
    <t>Maak keuze</t>
  </si>
  <si>
    <t>Machine 1</t>
  </si>
  <si>
    <t>Machine 2</t>
  </si>
  <si>
    <t>Machine 3</t>
  </si>
  <si>
    <t>Machine 4</t>
  </si>
  <si>
    <t>Machine 5</t>
  </si>
  <si>
    <t>Machine 7</t>
  </si>
  <si>
    <t>Maximale fictieve korting:</t>
  </si>
  <si>
    <t>Fictieve korting</t>
  </si>
  <si>
    <t>Totaal fictieve korting</t>
  </si>
  <si>
    <t>Totaal fictieve korting Duurzaam materieel</t>
  </si>
  <si>
    <t>Getekend voor akkoord:</t>
  </si>
  <si>
    <t>Naam inschrijver</t>
  </si>
  <si>
    <t>Naam tekenbevoegde</t>
  </si>
  <si>
    <t>Handtekening</t>
  </si>
  <si>
    <t>Datum</t>
  </si>
  <si>
    <t>versie:</t>
  </si>
  <si>
    <t>Alleen blauw gearceerde cellen invullen</t>
  </si>
  <si>
    <t>datum:</t>
  </si>
  <si>
    <t>De fictieve korting voor de CO2 prestatieladder wordt als volgt bepaald:</t>
  </si>
  <si>
    <t>Soorten brandstof/aandrijving + weging in % (OPGAVE)</t>
  </si>
  <si>
    <t>Soorten brandstof/aandrijving + weging in % (WERKELIJKE INZET</t>
  </si>
  <si>
    <t>K.4a Duurzaam materieel</t>
  </si>
  <si>
    <t>Conventio-neel / overig</t>
  </si>
  <si>
    <t>Machine 8</t>
  </si>
  <si>
    <t>Machine 9</t>
  </si>
  <si>
    <t>Machine 10</t>
  </si>
  <si>
    <t>Soorten brandstof/aandrijving + weging in % en fictieve korting</t>
  </si>
  <si>
    <t>Geen certificaat</t>
  </si>
  <si>
    <t>Percentage van de aanneemsom</t>
  </si>
  <si>
    <t>Totaal
duurzaam-
heidsper-
centage</t>
  </si>
  <si>
    <t>Aanneemsom</t>
  </si>
  <si>
    <t xml:space="preserve"> 'Inzet duurzaam materieel'</t>
  </si>
  <si>
    <t>(Plug in) Hybride* met benzine</t>
  </si>
  <si>
    <t>HVO100  / Bio-CNG</t>
  </si>
  <si>
    <t>&gt;30HVO&lt;100 / BTL</t>
  </si>
  <si>
    <t>*Hybride: aantoonbaar minimaal 50% van de tijd elektrisch rijden.</t>
  </si>
  <si>
    <t xml:space="preserve"> 'CO2-prestatieladder'</t>
  </si>
  <si>
    <t>Fictieve korting 'CO2-prestatieladder'</t>
  </si>
  <si>
    <t>Minimaal aan te bieden percentage</t>
  </si>
  <si>
    <t>Ondergetekende biedt hierbij een prestatieniveau aan van:</t>
  </si>
  <si>
    <t>Fictieve korting 'EMVI-prestatiemeting'</t>
  </si>
  <si>
    <t>Aanbod prestatieniveau</t>
  </si>
  <si>
    <t>Evaluatieprijs</t>
  </si>
  <si>
    <t xml:space="preserve"> 'EMVI-prestatiemeting'</t>
  </si>
  <si>
    <t>BRM Wethoudersbuurt</t>
  </si>
  <si>
    <t>K.1a</t>
  </si>
  <si>
    <t>K.1b</t>
  </si>
  <si>
    <t>K.2</t>
  </si>
  <si>
    <t>Totaal fictieve korting voor K.1</t>
  </si>
  <si>
    <t>Hydraulische graafmachine</t>
  </si>
  <si>
    <t>Wiellader</t>
  </si>
  <si>
    <t>Trilplaat</t>
  </si>
  <si>
    <t>Trilstamper</t>
  </si>
  <si>
    <t>Materieel voor intern transport</t>
  </si>
  <si>
    <t>Materieel voor afvoer grond/ materialen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</si>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</sst>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dd/mm/yyyy"/>
  </numFmts>
  <fonts count="1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10"/>
      <color theme="1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b/>
      <i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0" fillId="0" borderId="0" xfId="0" applyAlignment="1">
      <alignment horizontal="center"/>
    </xf>
    <xf numFmtId="9" fontId="5" fillId="0" borderId="3" xfId="0" applyNumberFormat="1" applyFont="1" applyBorder="1" applyAlignment="1">
      <alignment horizontal="center"/>
    </xf>
    <xf numFmtId="9" fontId="0" fillId="3" borderId="3" xfId="1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5" xfId="0" applyFont="1" applyBorder="1"/>
    <xf numFmtId="0" fontId="6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4" fontId="0" fillId="0" borderId="3" xfId="1" applyNumberFormat="1" applyFont="1" applyFill="1" applyBorder="1" applyAlignment="1" applyProtection="1">
      <alignment horizontal="center"/>
    </xf>
    <xf numFmtId="44" fontId="0" fillId="2" borderId="3" xfId="0" applyNumberFormat="1" applyFill="1" applyBorder="1" applyAlignment="1">
      <alignment horizontal="right"/>
    </xf>
    <xf numFmtId="44" fontId="9" fillId="2" borderId="3" xfId="0" applyNumberFormat="1" applyFont="1" applyFill="1" applyBorder="1" applyAlignment="1">
      <alignment horizontal="right"/>
    </xf>
    <xf numFmtId="4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9" fontId="0" fillId="0" borderId="3" xfId="1" applyFont="1" applyFill="1" applyBorder="1" applyAlignment="1" applyProtection="1">
      <alignment horizontal="center"/>
    </xf>
    <xf numFmtId="9" fontId="5" fillId="0" borderId="2" xfId="0" applyNumberFormat="1" applyFont="1" applyBorder="1" applyAlignment="1">
      <alignment horizontal="center" vertical="center" wrapText="1"/>
    </xf>
    <xf numFmtId="44" fontId="0" fillId="0" borderId="0" xfId="0" applyNumberFormat="1"/>
    <xf numFmtId="9" fontId="0" fillId="5" borderId="3" xfId="1" applyFont="1" applyFill="1" applyBorder="1" applyAlignment="1" applyProtection="1">
      <alignment horizontal="center" vertical="center"/>
    </xf>
    <xf numFmtId="9" fontId="7" fillId="0" borderId="3" xfId="1" applyFont="1" applyFill="1" applyBorder="1" applyAlignment="1" applyProtection="1">
      <alignment horizontal="center"/>
    </xf>
    <xf numFmtId="9" fontId="0" fillId="5" borderId="1" xfId="1" applyFont="1" applyFill="1" applyBorder="1" applyAlignment="1" applyProtection="1">
      <alignment horizontal="center" vertical="center"/>
    </xf>
    <xf numFmtId="9" fontId="7" fillId="5" borderId="3" xfId="1" applyFont="1" applyFill="1" applyBorder="1" applyAlignment="1" applyProtection="1">
      <alignment horizontal="center" vertical="center"/>
    </xf>
    <xf numFmtId="9" fontId="9" fillId="3" borderId="23" xfId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center"/>
    </xf>
    <xf numFmtId="0" fontId="0" fillId="0" borderId="0" xfId="0" applyProtection="1"/>
    <xf numFmtId="0" fontId="6" fillId="0" borderId="3" xfId="0" applyFont="1" applyBorder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/>
    </xf>
    <xf numFmtId="0" fontId="3" fillId="0" borderId="3" xfId="0" applyFont="1" applyBorder="1" applyAlignment="1" applyProtection="1">
      <alignment vertical="center"/>
    </xf>
    <xf numFmtId="44" fontId="2" fillId="0" borderId="3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9" fontId="5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Protection="1"/>
    <xf numFmtId="9" fontId="0" fillId="3" borderId="3" xfId="1" applyFont="1" applyFill="1" applyBorder="1" applyAlignment="1" applyProtection="1">
      <alignment horizontal="center"/>
    </xf>
    <xf numFmtId="44" fontId="0" fillId="2" borderId="3" xfId="0" applyNumberFormat="1" applyFill="1" applyBorder="1" applyAlignment="1" applyProtection="1">
      <alignment horizontal="right"/>
    </xf>
    <xf numFmtId="0" fontId="0" fillId="0" borderId="0" xfId="0" applyAlignment="1" applyProtection="1">
      <alignment horizontal="center"/>
    </xf>
    <xf numFmtId="0" fontId="2" fillId="4" borderId="3" xfId="0" applyFont="1" applyFill="1" applyBorder="1" applyProtection="1"/>
    <xf numFmtId="9" fontId="0" fillId="4" borderId="3" xfId="1" applyFont="1" applyFill="1" applyBorder="1" applyAlignment="1" applyProtection="1">
      <alignment horizontal="center"/>
    </xf>
    <xf numFmtId="0" fontId="2" fillId="0" borderId="4" xfId="0" applyFont="1" applyBorder="1" applyProtection="1"/>
    <xf numFmtId="9" fontId="5" fillId="0" borderId="3" xfId="0" applyNumberFormat="1" applyFont="1" applyBorder="1" applyAlignment="1" applyProtection="1">
      <alignment horizontal="center"/>
    </xf>
    <xf numFmtId="0" fontId="2" fillId="2" borderId="7" xfId="0" applyFont="1" applyFill="1" applyBorder="1" applyProtection="1"/>
    <xf numFmtId="44" fontId="11" fillId="2" borderId="3" xfId="0" applyNumberFormat="1" applyFont="1" applyFill="1" applyBorder="1" applyAlignment="1" applyProtection="1">
      <alignment horizontal="right"/>
    </xf>
    <xf numFmtId="0" fontId="0" fillId="0" borderId="0" xfId="0" applyAlignment="1" applyProtection="1">
      <alignment horizontal="left"/>
    </xf>
    <xf numFmtId="0" fontId="6" fillId="0" borderId="13" xfId="0" applyFont="1" applyBorder="1" applyAlignment="1" applyProtection="1">
      <alignment horizontal="right" vertical="center"/>
    </xf>
    <xf numFmtId="0" fontId="7" fillId="0" borderId="3" xfId="0" applyFont="1" applyBorder="1" applyAlignment="1" applyProtection="1">
      <alignment horizontal="center"/>
    </xf>
    <xf numFmtId="0" fontId="7" fillId="0" borderId="3" xfId="0" applyFont="1" applyBorder="1" applyAlignment="1" applyProtection="1">
      <alignment horizontal="center" wrapText="1"/>
    </xf>
    <xf numFmtId="0" fontId="6" fillId="0" borderId="17" xfId="0" applyFont="1" applyBorder="1" applyAlignment="1" applyProtection="1">
      <alignment horizontal="left" vertical="center"/>
    </xf>
    <xf numFmtId="0" fontId="3" fillId="0" borderId="16" xfId="0" applyFont="1" applyBorder="1" applyAlignment="1" applyProtection="1">
      <alignment vertical="center"/>
    </xf>
    <xf numFmtId="0" fontId="0" fillId="0" borderId="17" xfId="0" applyBorder="1" applyProtection="1"/>
    <xf numFmtId="0" fontId="0" fillId="0" borderId="18" xfId="0" applyBorder="1" applyProtection="1"/>
    <xf numFmtId="0" fontId="3" fillId="0" borderId="0" xfId="0" applyFont="1" applyAlignment="1" applyProtection="1">
      <alignment horizontal="left"/>
    </xf>
    <xf numFmtId="0" fontId="3" fillId="0" borderId="28" xfId="0" applyFont="1" applyBorder="1" applyAlignment="1" applyProtection="1">
      <alignment vertical="center"/>
    </xf>
    <xf numFmtId="44" fontId="2" fillId="0" borderId="4" xfId="0" applyNumberFormat="1" applyFont="1" applyBorder="1" applyAlignment="1" applyProtection="1">
      <alignment horizontal="center"/>
    </xf>
    <xf numFmtId="0" fontId="12" fillId="0" borderId="30" xfId="0" applyFont="1" applyBorder="1" applyAlignment="1" applyProtection="1">
      <alignment horizontal="right" vertical="center"/>
    </xf>
    <xf numFmtId="0" fontId="4" fillId="0" borderId="0" xfId="0" applyFont="1" applyAlignment="1" applyProtection="1">
      <alignment horizontal="right" wrapText="1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>
      <alignment horizontal="right" vertical="top"/>
    </xf>
    <xf numFmtId="165" fontId="4" fillId="0" borderId="0" xfId="0" applyNumberFormat="1" applyFont="1" applyAlignment="1" applyProtection="1">
      <alignment horizontal="left" vertical="top" wrapText="1"/>
    </xf>
    <xf numFmtId="44" fontId="11" fillId="2" borderId="31" xfId="0" applyNumberFormat="1" applyFont="1" applyFill="1" applyBorder="1" applyAlignment="1" applyProtection="1">
      <alignment horizontal="center" vertical="center" wrapText="1"/>
    </xf>
    <xf numFmtId="44" fontId="11" fillId="2" borderId="32" xfId="0" applyNumberFormat="1" applyFont="1" applyFill="1" applyBorder="1" applyAlignment="1" applyProtection="1">
      <alignment horizontal="center" vertical="center" wrapText="1"/>
    </xf>
    <xf numFmtId="0" fontId="10" fillId="3" borderId="0" xfId="0" applyFont="1" applyFill="1" applyAlignment="1" applyProtection="1">
      <alignment horizontal="center" vertical="center"/>
    </xf>
    <xf numFmtId="0" fontId="13" fillId="2" borderId="3" xfId="0" applyFont="1" applyFill="1" applyBorder="1" applyAlignment="1" applyProtection="1">
      <alignment horizontal="right" vertical="center"/>
    </xf>
    <xf numFmtId="44" fontId="13" fillId="2" borderId="3" xfId="0" applyNumberFormat="1" applyFont="1" applyFill="1" applyBorder="1" applyAlignment="1" applyProtection="1">
      <alignment horizontal="center" vertical="center" wrapText="1"/>
    </xf>
    <xf numFmtId="0" fontId="6" fillId="0" borderId="14" xfId="0" quotePrefix="1" applyFont="1" applyBorder="1" applyAlignment="1" applyProtection="1">
      <alignment horizontal="left" vertical="center"/>
    </xf>
    <xf numFmtId="0" fontId="6" fillId="0" borderId="14" xfId="0" applyFont="1" applyBorder="1" applyAlignment="1" applyProtection="1">
      <alignment horizontal="left" vertical="center"/>
    </xf>
    <xf numFmtId="0" fontId="6" fillId="0" borderId="15" xfId="0" applyFont="1" applyBorder="1" applyAlignment="1" applyProtection="1">
      <alignment horizontal="left" vertical="center"/>
    </xf>
    <xf numFmtId="0" fontId="10" fillId="0" borderId="25" xfId="0" applyFont="1" applyBorder="1" applyAlignment="1" applyProtection="1">
      <alignment horizontal="center" vertical="center" wrapText="1"/>
    </xf>
    <xf numFmtId="0" fontId="10" fillId="0" borderId="12" xfId="0" applyFont="1" applyBorder="1" applyAlignment="1" applyProtection="1">
      <alignment horizontal="center" vertical="center" wrapText="1"/>
    </xf>
    <xf numFmtId="0" fontId="10" fillId="0" borderId="9" xfId="0" applyFont="1" applyBorder="1" applyAlignment="1" applyProtection="1">
      <alignment horizontal="center" vertical="center" wrapText="1"/>
    </xf>
    <xf numFmtId="0" fontId="10" fillId="0" borderId="10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26" xfId="0" applyFont="1" applyBorder="1" applyAlignment="1" applyProtection="1">
      <alignment horizontal="center" vertical="center" wrapText="1"/>
    </xf>
    <xf numFmtId="0" fontId="0" fillId="3" borderId="25" xfId="0" applyFill="1" applyBorder="1" applyAlignment="1" applyProtection="1">
      <alignment horizontal="left"/>
      <protection locked="0"/>
    </xf>
    <xf numFmtId="0" fontId="0" fillId="3" borderId="11" xfId="0" applyFill="1" applyBorder="1" applyAlignment="1" applyProtection="1">
      <alignment horizontal="left"/>
      <protection locked="0"/>
    </xf>
    <xf numFmtId="0" fontId="0" fillId="3" borderId="12" xfId="0" applyFill="1" applyBorder="1" applyAlignment="1" applyProtection="1">
      <alignment horizontal="left"/>
      <protection locked="0"/>
    </xf>
    <xf numFmtId="0" fontId="0" fillId="3" borderId="9" xfId="0" applyFill="1" applyBorder="1" applyAlignment="1" applyProtection="1">
      <alignment horizontal="left"/>
      <protection locked="0"/>
    </xf>
    <xf numFmtId="0" fontId="0" fillId="3" borderId="0" xfId="0" applyFill="1" applyAlignment="1" applyProtection="1">
      <alignment horizontal="left"/>
      <protection locked="0"/>
    </xf>
    <xf numFmtId="0" fontId="0" fillId="3" borderId="10" xfId="0" applyFill="1" applyBorder="1" applyAlignment="1" applyProtection="1">
      <alignment horizontal="left"/>
      <protection locked="0"/>
    </xf>
    <xf numFmtId="0" fontId="0" fillId="3" borderId="5" xfId="0" applyFill="1" applyBorder="1" applyAlignment="1" applyProtection="1">
      <alignment horizontal="left"/>
      <protection locked="0"/>
    </xf>
    <xf numFmtId="0" fontId="0" fillId="3" borderId="27" xfId="0" applyFill="1" applyBorder="1" applyAlignment="1" applyProtection="1">
      <alignment horizontal="left"/>
      <protection locked="0"/>
    </xf>
    <xf numFmtId="0" fontId="0" fillId="3" borderId="26" xfId="0" applyFill="1" applyBorder="1" applyAlignment="1" applyProtection="1">
      <alignment horizontal="left"/>
      <protection locked="0"/>
    </xf>
    <xf numFmtId="0" fontId="3" fillId="0" borderId="16" xfId="0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7" fillId="0" borderId="16" xfId="0" applyFont="1" applyBorder="1" applyAlignment="1" applyProtection="1">
      <alignment horizontal="left" vertical="center"/>
    </xf>
    <xf numFmtId="0" fontId="7" fillId="0" borderId="3" xfId="0" applyFont="1" applyBorder="1" applyAlignment="1" applyProtection="1">
      <alignment horizontal="left" vertical="center"/>
    </xf>
    <xf numFmtId="0" fontId="7" fillId="0" borderId="29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 wrapText="1"/>
    </xf>
    <xf numFmtId="0" fontId="8" fillId="0" borderId="19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right" vertical="center" wrapText="1"/>
    </xf>
    <xf numFmtId="0" fontId="10" fillId="0" borderId="7" xfId="0" applyFont="1" applyBorder="1" applyAlignment="1" applyProtection="1">
      <alignment horizontal="right" vertical="center" wrapText="1"/>
    </xf>
    <xf numFmtId="0" fontId="10" fillId="3" borderId="6" xfId="0" applyFont="1" applyFill="1" applyBorder="1" applyAlignment="1" applyProtection="1">
      <alignment horizontal="left" vertical="center" wrapText="1"/>
      <protection locked="0"/>
    </xf>
    <xf numFmtId="0" fontId="10" fillId="3" borderId="8" xfId="0" applyFont="1" applyFill="1" applyBorder="1" applyAlignment="1" applyProtection="1">
      <alignment horizontal="left" vertical="center" wrapText="1"/>
      <protection locked="0"/>
    </xf>
    <xf numFmtId="0" fontId="10" fillId="3" borderId="7" xfId="0" applyFont="1" applyFill="1" applyBorder="1" applyAlignment="1" applyProtection="1">
      <alignment horizontal="left" vertical="center" wrapText="1"/>
      <protection locked="0"/>
    </xf>
    <xf numFmtId="0" fontId="10" fillId="0" borderId="25" xfId="0" applyFont="1" applyBorder="1" applyAlignment="1" applyProtection="1">
      <alignment horizontal="right" vertical="center" wrapText="1"/>
    </xf>
    <xf numFmtId="0" fontId="10" fillId="0" borderId="12" xfId="0" applyFont="1" applyBorder="1" applyAlignment="1" applyProtection="1">
      <alignment horizontal="right" vertical="center" wrapText="1"/>
    </xf>
    <xf numFmtId="0" fontId="10" fillId="0" borderId="5" xfId="0" applyFont="1" applyBorder="1" applyAlignment="1" applyProtection="1">
      <alignment horizontal="right" vertical="center" wrapText="1"/>
    </xf>
    <xf numFmtId="0" fontId="10" fillId="0" borderId="26" xfId="0" applyFont="1" applyBorder="1" applyAlignment="1" applyProtection="1">
      <alignment horizontal="right" vertical="center" wrapText="1"/>
    </xf>
    <xf numFmtId="0" fontId="10" fillId="3" borderId="25" xfId="0" applyFont="1" applyFill="1" applyBorder="1" applyAlignment="1" applyProtection="1">
      <alignment horizontal="left" vertical="center" wrapText="1"/>
      <protection locked="0"/>
    </xf>
    <xf numFmtId="0" fontId="10" fillId="3" borderId="11" xfId="0" applyFont="1" applyFill="1" applyBorder="1" applyAlignment="1" applyProtection="1">
      <alignment horizontal="left" vertical="center" wrapText="1"/>
      <protection locked="0"/>
    </xf>
    <xf numFmtId="0" fontId="10" fillId="3" borderId="12" xfId="0" applyFont="1" applyFill="1" applyBorder="1" applyAlignment="1" applyProtection="1">
      <alignment horizontal="left" vertical="center" wrapText="1"/>
      <protection locked="0"/>
    </xf>
    <xf numFmtId="0" fontId="10" fillId="3" borderId="5" xfId="0" applyFont="1" applyFill="1" applyBorder="1" applyAlignment="1" applyProtection="1">
      <alignment horizontal="left" vertical="center" wrapText="1"/>
      <protection locked="0"/>
    </xf>
    <xf numFmtId="0" fontId="10" fillId="3" borderId="27" xfId="0" applyFont="1" applyFill="1" applyBorder="1" applyAlignment="1" applyProtection="1">
      <alignment horizontal="left" vertical="center" wrapText="1"/>
      <protection locked="0"/>
    </xf>
    <xf numFmtId="0" fontId="10" fillId="3" borderId="26" xfId="0" applyFont="1" applyFill="1" applyBorder="1" applyAlignment="1" applyProtection="1">
      <alignment horizontal="left" vertical="center" wrapText="1"/>
      <protection locked="0"/>
    </xf>
    <xf numFmtId="0" fontId="9" fillId="2" borderId="3" xfId="0" applyFont="1" applyFill="1" applyBorder="1" applyAlignment="1" applyProtection="1">
      <alignment horizontal="right" vertical="center"/>
    </xf>
    <xf numFmtId="44" fontId="11" fillId="2" borderId="3" xfId="0" applyNumberFormat="1" applyFont="1" applyFill="1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left"/>
    </xf>
    <xf numFmtId="0" fontId="0" fillId="0" borderId="8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7" fillId="0" borderId="3" xfId="0" applyFont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22" xfId="0" applyFont="1" applyFill="1" applyBorder="1" applyAlignment="1" applyProtection="1">
      <alignment horizontal="center" vertical="center" wrapText="1"/>
      <protection locked="0"/>
    </xf>
    <xf numFmtId="44" fontId="11" fillId="2" borderId="3" xfId="0" applyNumberFormat="1" applyFont="1" applyFill="1" applyBorder="1" applyAlignment="1" applyProtection="1">
      <alignment horizontal="center" vertical="center"/>
    </xf>
    <xf numFmtId="44" fontId="11" fillId="2" borderId="19" xfId="0" applyNumberFormat="1" applyFont="1" applyFill="1" applyBorder="1" applyAlignment="1" applyProtection="1">
      <alignment horizontal="center" vertical="center"/>
    </xf>
    <xf numFmtId="44" fontId="11" fillId="2" borderId="23" xfId="0" applyNumberFormat="1" applyFont="1" applyFill="1" applyBorder="1" applyAlignment="1" applyProtection="1">
      <alignment horizontal="center" vertical="center"/>
    </xf>
    <xf numFmtId="44" fontId="11" fillId="2" borderId="24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right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left" vertical="center"/>
    </xf>
    <xf numFmtId="0" fontId="9" fillId="4" borderId="0" xfId="0" applyFont="1" applyFill="1" applyAlignment="1" applyProtection="1">
      <alignment horizontal="center"/>
    </xf>
    <xf numFmtId="44" fontId="9" fillId="3" borderId="3" xfId="1" applyNumberFormat="1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right"/>
    </xf>
  </cellXfs>
  <cellStyles count="2">
    <cellStyle name="Procent" xfId="1" builtinId="5"/>
    <cellStyle name="Standaard" xfId="0" builtinId="0"/>
  </cellStyles>
  <dxfs count="2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678180</xdr:colOff>
      <xdr:row>39</xdr:row>
      <xdr:rowOff>19050</xdr:rowOff>
    </xdr:from>
    <xdr:to>
      <xdr:col>14</xdr:col>
      <xdr:colOff>647700</xdr:colOff>
      <xdr:row>40</xdr:row>
      <xdr:rowOff>173935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A84F9C73-8FA3-4510-82D6-88D931D09301}"/>
            </a:ext>
          </a:extLst>
        </xdr:cNvPr>
        <xdr:cNvSpPr/>
      </xdr:nvSpPr>
      <xdr:spPr>
        <a:xfrm>
          <a:off x="12365355" y="16983075"/>
          <a:ext cx="1160145" cy="45016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nl-NL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6BF4F-EB0C-4A95-8ED5-F7DE7F94FB9C}">
  <sheetPr>
    <pageSetUpPr fitToPage="1"/>
  </sheetPr>
  <dimension ref="A1:O43"/>
  <sheetViews>
    <sheetView tabSelected="1" topLeftCell="B29" zoomScaleNormal="100" workbookViewId="0">
      <selection activeCell="B29" sqref="B29:B30"/>
    </sheetView>
  </sheetViews>
  <sheetFormatPr defaultColWidth="8.85546875" defaultRowHeight="12.75" x14ac:dyDescent="0.2"/>
  <cols>
    <col min="1" max="1" width="31.140625" style="27" customWidth="1"/>
    <col min="2" max="2" width="15.5703125" style="27" bestFit="1" customWidth="1"/>
    <col min="3" max="3" width="11" style="27" bestFit="1" customWidth="1"/>
    <col min="4" max="4" width="14.7109375" style="27" customWidth="1"/>
    <col min="5" max="5" width="11.42578125" style="27" bestFit="1" customWidth="1"/>
    <col min="6" max="6" width="14.7109375" style="27" customWidth="1"/>
    <col min="7" max="7" width="11.85546875" style="27" customWidth="1"/>
    <col min="8" max="8" width="14.7109375" style="27" customWidth="1"/>
    <col min="9" max="9" width="9.85546875" style="27" bestFit="1" customWidth="1"/>
    <col min="10" max="10" width="14.7109375" style="27" customWidth="1"/>
    <col min="11" max="11" width="11.42578125" style="27" bestFit="1" customWidth="1"/>
    <col min="12" max="12" width="9.140625" style="27" bestFit="1" customWidth="1"/>
    <col min="13" max="13" width="10.7109375" style="27" bestFit="1" customWidth="1"/>
    <col min="14" max="14" width="17.85546875" style="27" bestFit="1" customWidth="1"/>
    <col min="15" max="15" width="12.85546875" style="27" bestFit="1" customWidth="1"/>
    <col min="16" max="16384" width="8.85546875" style="27"/>
  </cols>
  <sheetData>
    <row r="1" spans="1:15" ht="15.75" x14ac:dyDescent="0.25">
      <c r="A1" s="26" t="s">
        <v>58</v>
      </c>
      <c r="B1" s="129" t="s">
        <v>44</v>
      </c>
      <c r="C1" s="129"/>
      <c r="D1" s="129"/>
      <c r="F1" s="130" t="s">
        <v>57</v>
      </c>
      <c r="G1" s="130"/>
      <c r="H1" s="130"/>
      <c r="I1" s="130"/>
      <c r="J1" s="130"/>
      <c r="K1" s="130"/>
      <c r="L1" s="130"/>
      <c r="M1" s="130"/>
    </row>
    <row r="2" spans="1:15" ht="15.75" x14ac:dyDescent="0.25">
      <c r="A2" s="28" t="s">
        <v>43</v>
      </c>
      <c r="B2" s="131">
        <v>0</v>
      </c>
      <c r="C2" s="131"/>
      <c r="D2" s="29"/>
    </row>
    <row r="3" spans="1:15" ht="15.75" x14ac:dyDescent="0.2">
      <c r="A3" s="86" t="str">
        <f>CONCATENATE("Percentage van de ",$A$2)</f>
        <v>Percentage van de Aanneemsom</v>
      </c>
      <c r="B3" s="86"/>
      <c r="C3" s="23">
        <v>0.1</v>
      </c>
      <c r="D3" s="29"/>
    </row>
    <row r="4" spans="1:15" x14ac:dyDescent="0.2">
      <c r="A4" s="30" t="s">
        <v>19</v>
      </c>
      <c r="B4" s="31">
        <f>$B$2*C3</f>
        <v>0</v>
      </c>
      <c r="C4" s="132" t="s">
        <v>39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</row>
    <row r="5" spans="1:15" ht="51" x14ac:dyDescent="0.2">
      <c r="A5" s="32"/>
      <c r="B5" s="124" t="s">
        <v>0</v>
      </c>
      <c r="C5" s="33" t="s">
        <v>1</v>
      </c>
      <c r="D5" s="127" t="s">
        <v>20</v>
      </c>
      <c r="E5" s="33" t="s">
        <v>45</v>
      </c>
      <c r="F5" s="127" t="s">
        <v>20</v>
      </c>
      <c r="G5" s="33" t="s">
        <v>46</v>
      </c>
      <c r="H5" s="127" t="s">
        <v>20</v>
      </c>
      <c r="I5" s="33" t="s">
        <v>47</v>
      </c>
      <c r="J5" s="122" t="s">
        <v>20</v>
      </c>
      <c r="K5" s="34" t="s">
        <v>35</v>
      </c>
      <c r="L5" s="122" t="s">
        <v>20</v>
      </c>
      <c r="M5" s="124" t="s">
        <v>42</v>
      </c>
      <c r="N5" s="124" t="s">
        <v>21</v>
      </c>
    </row>
    <row r="6" spans="1:15" x14ac:dyDescent="0.2">
      <c r="B6" s="125"/>
      <c r="C6" s="35">
        <v>1</v>
      </c>
      <c r="D6" s="128"/>
      <c r="E6" s="35">
        <v>0.45</v>
      </c>
      <c r="F6" s="128"/>
      <c r="G6" s="35">
        <v>1</v>
      </c>
      <c r="H6" s="128"/>
      <c r="I6" s="35">
        <v>0.25</v>
      </c>
      <c r="J6" s="123"/>
      <c r="K6" s="35">
        <v>0</v>
      </c>
      <c r="L6" s="123"/>
      <c r="M6" s="125"/>
      <c r="N6" s="125"/>
    </row>
    <row r="7" spans="1:15" x14ac:dyDescent="0.2">
      <c r="A7" s="36" t="s">
        <v>62</v>
      </c>
      <c r="B7" s="18">
        <v>0.35</v>
      </c>
      <c r="C7" s="3">
        <v>0</v>
      </c>
      <c r="D7" s="13">
        <f t="shared" ref="D7:D16" si="0">$B$4*$C$6*$B7*$C7</f>
        <v>0</v>
      </c>
      <c r="E7" s="3">
        <v>0</v>
      </c>
      <c r="F7" s="13">
        <f t="shared" ref="F7:F16" si="1">$B$4*$E$6*$B7*$E7</f>
        <v>0</v>
      </c>
      <c r="G7" s="3">
        <v>0</v>
      </c>
      <c r="H7" s="13">
        <f>$B$4*$G$6*$B7*$G7</f>
        <v>0</v>
      </c>
      <c r="I7" s="3">
        <v>0</v>
      </c>
      <c r="J7" s="13">
        <f>$B$4*$I$6*$B7*$I7</f>
        <v>0</v>
      </c>
      <c r="K7" s="3">
        <v>0</v>
      </c>
      <c r="L7" s="13">
        <f>$B$4*$K$6*$B7*$K7</f>
        <v>0</v>
      </c>
      <c r="M7" s="18">
        <f>(C7*$C$6)+(E7*$E$6)+(G7*$G$6)+(I7*$I$6)+(K7*$K$6)</f>
        <v>0</v>
      </c>
      <c r="N7" s="38" t="str">
        <f t="shared" ref="N7:N9" si="2">IF(O7="geen 100%","geen 100%",SUM(D7+F7+H7+J7+L7))</f>
        <v>geen 100%</v>
      </c>
      <c r="O7" s="39" t="str">
        <f>IF(B7=0%,"n.v.t.",IF(SUM(C7+E7+G7+I7+K7)&lt;&gt;100%,"geen 100%","100% ingevuld"))</f>
        <v>geen 100%</v>
      </c>
    </row>
    <row r="8" spans="1:15" x14ac:dyDescent="0.2">
      <c r="A8" s="36" t="s">
        <v>63</v>
      </c>
      <c r="B8" s="18">
        <v>0.2</v>
      </c>
      <c r="C8" s="3">
        <v>0</v>
      </c>
      <c r="D8" s="13">
        <f t="shared" si="0"/>
        <v>0</v>
      </c>
      <c r="E8" s="3">
        <v>0</v>
      </c>
      <c r="F8" s="13">
        <f t="shared" si="1"/>
        <v>0</v>
      </c>
      <c r="G8" s="3">
        <v>0</v>
      </c>
      <c r="H8" s="13">
        <f t="shared" ref="H8:H16" si="3">$B$4*$G$6*$B8*$G8</f>
        <v>0</v>
      </c>
      <c r="I8" s="3">
        <v>0</v>
      </c>
      <c r="J8" s="13">
        <f t="shared" ref="J8:J16" si="4">$B$4*$I$6*$B8*$I8</f>
        <v>0</v>
      </c>
      <c r="K8" s="3">
        <v>0</v>
      </c>
      <c r="L8" s="13">
        <f t="shared" ref="L8:L16" si="5">$B$4*$K$6*$B8*$K8</f>
        <v>0</v>
      </c>
      <c r="M8" s="18">
        <f t="shared" ref="M8:M16" si="6">(C8*$C$6)+(E8*$E$6)+(G8*$G$6)+(I8*$I$6)+(K8*$K$6)</f>
        <v>0</v>
      </c>
      <c r="N8" s="38" t="str">
        <f t="shared" si="2"/>
        <v>geen 100%</v>
      </c>
      <c r="O8" s="39" t="str">
        <f>IF(B8=0%,"n.v.t.",IF(SUM(C8+E8+G8+I8+K8)&lt;&gt;100%,"geen 100%","100% ingevuld"))</f>
        <v>geen 100%</v>
      </c>
    </row>
    <row r="9" spans="1:15" x14ac:dyDescent="0.2">
      <c r="A9" s="36" t="s">
        <v>64</v>
      </c>
      <c r="B9" s="18">
        <v>0.05</v>
      </c>
      <c r="C9" s="3">
        <v>0</v>
      </c>
      <c r="D9" s="13">
        <f t="shared" si="0"/>
        <v>0</v>
      </c>
      <c r="E9" s="3">
        <v>0</v>
      </c>
      <c r="F9" s="13">
        <f t="shared" si="1"/>
        <v>0</v>
      </c>
      <c r="G9" s="3">
        <v>0</v>
      </c>
      <c r="H9" s="13">
        <f t="shared" si="3"/>
        <v>0</v>
      </c>
      <c r="I9" s="3">
        <v>0</v>
      </c>
      <c r="J9" s="13">
        <f t="shared" si="4"/>
        <v>0</v>
      </c>
      <c r="K9" s="3">
        <v>0</v>
      </c>
      <c r="L9" s="13">
        <f t="shared" si="5"/>
        <v>0</v>
      </c>
      <c r="M9" s="18">
        <f t="shared" si="6"/>
        <v>0</v>
      </c>
      <c r="N9" s="38" t="str">
        <f t="shared" si="2"/>
        <v>geen 100%</v>
      </c>
      <c r="O9" s="39" t="str">
        <f t="shared" ref="O9:O16" si="7">IF(B9=0%,"n.v.t.",IF(SUM(C9+E9+G9+I9+K9)&lt;&gt;100%,"geen 100%","100% ingevuld"))</f>
        <v>geen 100%</v>
      </c>
    </row>
    <row r="10" spans="1:15" x14ac:dyDescent="0.2">
      <c r="A10" s="36" t="s">
        <v>65</v>
      </c>
      <c r="B10" s="18">
        <v>0.05</v>
      </c>
      <c r="C10" s="3">
        <v>0</v>
      </c>
      <c r="D10" s="13">
        <f t="shared" si="0"/>
        <v>0</v>
      </c>
      <c r="E10" s="3">
        <v>0</v>
      </c>
      <c r="F10" s="13">
        <f t="shared" si="1"/>
        <v>0</v>
      </c>
      <c r="G10" s="3">
        <v>0</v>
      </c>
      <c r="H10" s="13">
        <f t="shared" si="3"/>
        <v>0</v>
      </c>
      <c r="I10" s="3">
        <v>0</v>
      </c>
      <c r="J10" s="13">
        <f t="shared" si="4"/>
        <v>0</v>
      </c>
      <c r="K10" s="3">
        <v>0</v>
      </c>
      <c r="L10" s="13">
        <f t="shared" si="5"/>
        <v>0</v>
      </c>
      <c r="M10" s="18">
        <f t="shared" si="6"/>
        <v>0</v>
      </c>
      <c r="N10" s="38" t="str">
        <f>IF(O10="geen 100%","geen 100%",SUM(D10+F10+H10+J10+L10))</f>
        <v>geen 100%</v>
      </c>
      <c r="O10" s="39" t="str">
        <f t="shared" si="7"/>
        <v>geen 100%</v>
      </c>
    </row>
    <row r="11" spans="1:15" x14ac:dyDescent="0.2">
      <c r="A11" s="36" t="s">
        <v>66</v>
      </c>
      <c r="B11" s="18">
        <v>0.2</v>
      </c>
      <c r="C11" s="3">
        <v>0</v>
      </c>
      <c r="D11" s="13">
        <f t="shared" si="0"/>
        <v>0</v>
      </c>
      <c r="E11" s="3">
        <v>0</v>
      </c>
      <c r="F11" s="13">
        <f t="shared" si="1"/>
        <v>0</v>
      </c>
      <c r="G11" s="3">
        <v>0</v>
      </c>
      <c r="H11" s="13">
        <f t="shared" si="3"/>
        <v>0</v>
      </c>
      <c r="I11" s="3">
        <v>0</v>
      </c>
      <c r="J11" s="13">
        <f t="shared" si="4"/>
        <v>0</v>
      </c>
      <c r="K11" s="3">
        <v>0</v>
      </c>
      <c r="L11" s="13">
        <f t="shared" si="5"/>
        <v>0</v>
      </c>
      <c r="M11" s="18">
        <f t="shared" si="6"/>
        <v>0</v>
      </c>
      <c r="N11" s="38" t="str">
        <f t="shared" ref="N11:N16" si="8">IF(O11="geen 100%","geen 100%",SUM(D11+F11+H11+J11+L11))</f>
        <v>geen 100%</v>
      </c>
      <c r="O11" s="39" t="str">
        <f t="shared" si="7"/>
        <v>geen 100%</v>
      </c>
    </row>
    <row r="12" spans="1:15" x14ac:dyDescent="0.2">
      <c r="A12" s="36" t="s">
        <v>67</v>
      </c>
      <c r="B12" s="18">
        <v>0.15</v>
      </c>
      <c r="C12" s="3">
        <v>0</v>
      </c>
      <c r="D12" s="13">
        <f t="shared" si="0"/>
        <v>0</v>
      </c>
      <c r="E12" s="3">
        <v>0</v>
      </c>
      <c r="F12" s="13">
        <f t="shared" si="1"/>
        <v>0</v>
      </c>
      <c r="G12" s="3">
        <v>0</v>
      </c>
      <c r="H12" s="13">
        <f t="shared" si="3"/>
        <v>0</v>
      </c>
      <c r="I12" s="3">
        <v>0</v>
      </c>
      <c r="J12" s="13">
        <f t="shared" si="4"/>
        <v>0</v>
      </c>
      <c r="K12" s="3">
        <v>0</v>
      </c>
      <c r="L12" s="13">
        <f t="shared" si="5"/>
        <v>0</v>
      </c>
      <c r="M12" s="18">
        <f t="shared" si="6"/>
        <v>0</v>
      </c>
      <c r="N12" s="38" t="str">
        <f t="shared" si="8"/>
        <v>geen 100%</v>
      </c>
      <c r="O12" s="39" t="str">
        <f t="shared" si="7"/>
        <v>geen 100%</v>
      </c>
    </row>
    <row r="13" spans="1:15" hidden="1" x14ac:dyDescent="0.2">
      <c r="A13" s="40" t="s">
        <v>18</v>
      </c>
      <c r="B13" s="41">
        <v>0</v>
      </c>
      <c r="C13" s="37">
        <v>0</v>
      </c>
      <c r="D13" s="13">
        <f t="shared" si="0"/>
        <v>0</v>
      </c>
      <c r="E13" s="37">
        <v>0</v>
      </c>
      <c r="F13" s="13">
        <f t="shared" si="1"/>
        <v>0</v>
      </c>
      <c r="G13" s="37">
        <v>0</v>
      </c>
      <c r="H13" s="13">
        <f t="shared" si="3"/>
        <v>0</v>
      </c>
      <c r="I13" s="37">
        <v>0</v>
      </c>
      <c r="J13" s="13">
        <f t="shared" si="4"/>
        <v>0</v>
      </c>
      <c r="K13" s="37">
        <v>0</v>
      </c>
      <c r="L13" s="13">
        <f t="shared" si="5"/>
        <v>0</v>
      </c>
      <c r="M13" s="18">
        <f t="shared" si="6"/>
        <v>0</v>
      </c>
      <c r="N13" s="38">
        <f t="shared" si="8"/>
        <v>0</v>
      </c>
      <c r="O13" s="39" t="str">
        <f t="shared" si="7"/>
        <v>n.v.t.</v>
      </c>
    </row>
    <row r="14" spans="1:15" hidden="1" x14ac:dyDescent="0.2">
      <c r="A14" s="40" t="s">
        <v>36</v>
      </c>
      <c r="B14" s="41">
        <v>0</v>
      </c>
      <c r="C14" s="37">
        <v>0</v>
      </c>
      <c r="D14" s="13">
        <f t="shared" si="0"/>
        <v>0</v>
      </c>
      <c r="E14" s="37">
        <v>0</v>
      </c>
      <c r="F14" s="13">
        <f t="shared" si="1"/>
        <v>0</v>
      </c>
      <c r="G14" s="37">
        <v>0</v>
      </c>
      <c r="H14" s="13">
        <f t="shared" si="3"/>
        <v>0</v>
      </c>
      <c r="I14" s="37">
        <v>0</v>
      </c>
      <c r="J14" s="13">
        <f t="shared" si="4"/>
        <v>0</v>
      </c>
      <c r="K14" s="37">
        <v>0</v>
      </c>
      <c r="L14" s="13">
        <f t="shared" si="5"/>
        <v>0</v>
      </c>
      <c r="M14" s="18">
        <f t="shared" si="6"/>
        <v>0</v>
      </c>
      <c r="N14" s="38">
        <f t="shared" si="8"/>
        <v>0</v>
      </c>
      <c r="O14" s="39" t="str">
        <f t="shared" si="7"/>
        <v>n.v.t.</v>
      </c>
    </row>
    <row r="15" spans="1:15" hidden="1" x14ac:dyDescent="0.2">
      <c r="A15" s="40" t="s">
        <v>37</v>
      </c>
      <c r="B15" s="41">
        <v>0</v>
      </c>
      <c r="C15" s="37">
        <v>0</v>
      </c>
      <c r="D15" s="13">
        <f t="shared" si="0"/>
        <v>0</v>
      </c>
      <c r="E15" s="37">
        <v>0</v>
      </c>
      <c r="F15" s="13">
        <f t="shared" si="1"/>
        <v>0</v>
      </c>
      <c r="G15" s="37">
        <v>0</v>
      </c>
      <c r="H15" s="13">
        <f t="shared" si="3"/>
        <v>0</v>
      </c>
      <c r="I15" s="37">
        <v>0</v>
      </c>
      <c r="J15" s="13">
        <f t="shared" si="4"/>
        <v>0</v>
      </c>
      <c r="K15" s="37">
        <v>0</v>
      </c>
      <c r="L15" s="13">
        <f t="shared" si="5"/>
        <v>0</v>
      </c>
      <c r="M15" s="18">
        <f t="shared" si="6"/>
        <v>0</v>
      </c>
      <c r="N15" s="38">
        <f t="shared" si="8"/>
        <v>0</v>
      </c>
      <c r="O15" s="39" t="str">
        <f t="shared" si="7"/>
        <v>n.v.t.</v>
      </c>
    </row>
    <row r="16" spans="1:15" hidden="1" x14ac:dyDescent="0.2">
      <c r="A16" s="40" t="s">
        <v>38</v>
      </c>
      <c r="B16" s="41">
        <v>0</v>
      </c>
      <c r="C16" s="37">
        <v>0</v>
      </c>
      <c r="D16" s="13">
        <f t="shared" si="0"/>
        <v>0</v>
      </c>
      <c r="E16" s="37">
        <v>0</v>
      </c>
      <c r="F16" s="13">
        <f t="shared" si="1"/>
        <v>0</v>
      </c>
      <c r="G16" s="37">
        <v>0</v>
      </c>
      <c r="H16" s="13">
        <f t="shared" si="3"/>
        <v>0</v>
      </c>
      <c r="I16" s="37">
        <v>0</v>
      </c>
      <c r="J16" s="13">
        <f t="shared" si="4"/>
        <v>0</v>
      </c>
      <c r="K16" s="37">
        <v>0</v>
      </c>
      <c r="L16" s="13">
        <f t="shared" si="5"/>
        <v>0</v>
      </c>
      <c r="M16" s="18">
        <f t="shared" si="6"/>
        <v>0</v>
      </c>
      <c r="N16" s="38">
        <f t="shared" si="8"/>
        <v>0</v>
      </c>
      <c r="O16" s="39" t="str">
        <f t="shared" si="7"/>
        <v>n.v.t.</v>
      </c>
    </row>
    <row r="17" spans="1:15" ht="15" x14ac:dyDescent="0.25">
      <c r="A17" s="42" t="s">
        <v>9</v>
      </c>
      <c r="B17" s="43">
        <f>SUM(B7:B16)</f>
        <v>1</v>
      </c>
      <c r="F17" s="126" t="str">
        <f xml:space="preserve"> CONCATENATE("Totaal fictieve korting ",$B$1," ",A5)</f>
        <v xml:space="preserve">Totaal fictieve korting  'Inzet duurzaam materieel' </v>
      </c>
      <c r="G17" s="126"/>
      <c r="H17" s="126"/>
      <c r="I17" s="126"/>
      <c r="J17" s="126"/>
      <c r="K17" s="126"/>
      <c r="L17" s="126"/>
      <c r="M17" s="44"/>
      <c r="N17" s="45" t="str">
        <f>IF($B$2=0,CONCATENATE($A$2," invullen"),IF(B17=0,0,IF(O17="geen 100%","geen 100%",SUM(N7:N16))))</f>
        <v>Aanneemsom invullen</v>
      </c>
      <c r="O17" s="39" t="str">
        <f>IF(OR(SUM(B7:B16)=0,O7="geen 100%",O8="geen 100%",O9="geen 100%",O10="geen 100%",O11="geen 100%",O12="geen 100%",O13="geen 100%",O14="geen 100%",O15="geen 100%",O16="geen 100%"),"geen 100%","100% ingevuld")</f>
        <v>geen 100%</v>
      </c>
    </row>
    <row r="18" spans="1:15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6"/>
    </row>
    <row r="19" spans="1:15" x14ac:dyDescent="0.2">
      <c r="A19" s="110" t="s">
        <v>8</v>
      </c>
      <c r="B19" s="111"/>
      <c r="C19" s="111"/>
      <c r="D19" s="111"/>
      <c r="E19" s="112"/>
      <c r="F19" s="46"/>
      <c r="G19" s="46"/>
    </row>
    <row r="20" spans="1:15" x14ac:dyDescent="0.2">
      <c r="A20" s="110" t="s">
        <v>3</v>
      </c>
      <c r="B20" s="111"/>
      <c r="C20" s="111"/>
      <c r="D20" s="111"/>
      <c r="E20" s="112"/>
      <c r="F20" s="46"/>
    </row>
    <row r="21" spans="1:15" x14ac:dyDescent="0.2">
      <c r="A21" s="110" t="s">
        <v>2</v>
      </c>
      <c r="B21" s="111"/>
      <c r="C21" s="111"/>
      <c r="D21" s="111"/>
      <c r="E21" s="112"/>
      <c r="F21" s="46"/>
      <c r="G21" s="46"/>
      <c r="H21" s="46"/>
      <c r="I21" s="46"/>
      <c r="J21" s="46"/>
    </row>
    <row r="22" spans="1:15" x14ac:dyDescent="0.2">
      <c r="A22" s="110" t="s">
        <v>7</v>
      </c>
      <c r="B22" s="111"/>
      <c r="C22" s="111"/>
      <c r="D22" s="111"/>
      <c r="E22" s="112"/>
      <c r="F22" s="46"/>
      <c r="G22" s="46"/>
      <c r="H22" s="46"/>
      <c r="I22" s="46"/>
    </row>
    <row r="23" spans="1:15" x14ac:dyDescent="0.2">
      <c r="A23" s="110" t="s">
        <v>48</v>
      </c>
      <c r="B23" s="111"/>
      <c r="C23" s="111"/>
      <c r="D23" s="111"/>
      <c r="E23" s="112"/>
      <c r="F23" s="46"/>
      <c r="G23" s="46"/>
      <c r="H23" s="46"/>
      <c r="I23" s="46"/>
    </row>
    <row r="24" spans="1:15" ht="13.5" thickBot="1" x14ac:dyDescent="0.25"/>
    <row r="25" spans="1:15" ht="15.75" customHeight="1" x14ac:dyDescent="0.2">
      <c r="A25" s="47" t="s">
        <v>59</v>
      </c>
      <c r="B25" s="67" t="s">
        <v>49</v>
      </c>
      <c r="C25" s="68"/>
      <c r="D25" s="69"/>
      <c r="F25" s="113" t="s">
        <v>31</v>
      </c>
      <c r="G25" s="48" t="s">
        <v>10</v>
      </c>
      <c r="H25" s="49" t="s">
        <v>20</v>
      </c>
    </row>
    <row r="26" spans="1:15" ht="15.75" x14ac:dyDescent="0.2">
      <c r="A26" s="85" t="s">
        <v>41</v>
      </c>
      <c r="B26" s="86"/>
      <c r="C26" s="21">
        <v>0.05</v>
      </c>
      <c r="D26" s="50"/>
      <c r="F26" s="113"/>
      <c r="G26" s="48"/>
      <c r="H26" s="49"/>
    </row>
    <row r="27" spans="1:15" x14ac:dyDescent="0.2">
      <c r="A27" s="51" t="s">
        <v>19</v>
      </c>
      <c r="B27" s="31">
        <f>$B$2*C26</f>
        <v>0</v>
      </c>
      <c r="D27" s="52"/>
      <c r="F27" s="113"/>
      <c r="G27" s="48">
        <v>5</v>
      </c>
      <c r="H27" s="22">
        <v>1</v>
      </c>
    </row>
    <row r="28" spans="1:15" ht="32.25" customHeight="1" x14ac:dyDescent="0.2">
      <c r="A28" s="53"/>
      <c r="C28" s="91" t="s">
        <v>50</v>
      </c>
      <c r="D28" s="92"/>
      <c r="F28" s="113"/>
      <c r="G28" s="48">
        <v>4</v>
      </c>
      <c r="H28" s="22">
        <v>0.8</v>
      </c>
    </row>
    <row r="29" spans="1:15" ht="12.75" customHeight="1" x14ac:dyDescent="0.2">
      <c r="A29" s="114" t="s">
        <v>11</v>
      </c>
      <c r="B29" s="116" t="s">
        <v>12</v>
      </c>
      <c r="C29" s="118">
        <f>INDEX(G27:H32,IF(B29=G27,1,IF(B29=G28,2,IF(B29=G29,3,IF(B29=G30,4,IF(B29=G31,5,6))))),2)*B27</f>
        <v>0</v>
      </c>
      <c r="D29" s="119"/>
      <c r="F29" s="113"/>
      <c r="G29" s="48">
        <v>3</v>
      </c>
      <c r="H29" s="22">
        <v>0.5</v>
      </c>
    </row>
    <row r="30" spans="1:15" ht="12.75" customHeight="1" thickBot="1" x14ac:dyDescent="0.25">
      <c r="A30" s="115"/>
      <c r="B30" s="117"/>
      <c r="C30" s="120"/>
      <c r="D30" s="121"/>
      <c r="F30" s="113"/>
      <c r="G30" s="48">
        <v>2</v>
      </c>
      <c r="H30" s="22">
        <v>0</v>
      </c>
      <c r="J30" s="54" t="s">
        <v>23</v>
      </c>
    </row>
    <row r="31" spans="1:15" x14ac:dyDescent="0.2">
      <c r="A31" s="39"/>
      <c r="F31" s="113"/>
      <c r="G31" s="48">
        <v>1</v>
      </c>
      <c r="H31" s="22">
        <v>0</v>
      </c>
      <c r="J31" s="98" t="s">
        <v>24</v>
      </c>
      <c r="K31" s="99"/>
      <c r="L31" s="102"/>
      <c r="M31" s="103"/>
      <c r="N31" s="103"/>
      <c r="O31" s="104"/>
    </row>
    <row r="32" spans="1:15" ht="15.75" x14ac:dyDescent="0.2">
      <c r="A32" s="108" t="s">
        <v>61</v>
      </c>
      <c r="B32" s="108"/>
      <c r="C32" s="109" t="str">
        <f>IF(OR(B2=0,N19="GEEN 100%",N19="Niet geldig",B29="Maak keuze"),"Nog niet goed ingevuld",N19+C29)</f>
        <v>Nog niet goed ingevuld</v>
      </c>
      <c r="D32" s="109"/>
      <c r="F32" s="113"/>
      <c r="G32" s="48" t="s">
        <v>40</v>
      </c>
      <c r="H32" s="22">
        <v>0</v>
      </c>
      <c r="J32" s="100"/>
      <c r="K32" s="101"/>
      <c r="L32" s="105"/>
      <c r="M32" s="106"/>
      <c r="N32" s="106"/>
      <c r="O32" s="107"/>
    </row>
    <row r="33" spans="1:15" x14ac:dyDescent="0.2">
      <c r="J33" s="98" t="s">
        <v>25</v>
      </c>
      <c r="K33" s="99"/>
      <c r="L33" s="102"/>
      <c r="M33" s="103"/>
      <c r="N33" s="103"/>
      <c r="O33" s="104"/>
    </row>
    <row r="34" spans="1:15" ht="13.5" thickBot="1" x14ac:dyDescent="0.25">
      <c r="J34" s="100"/>
      <c r="K34" s="101"/>
      <c r="L34" s="105"/>
      <c r="M34" s="106"/>
      <c r="N34" s="106"/>
      <c r="O34" s="107"/>
    </row>
    <row r="35" spans="1:15" ht="15.75" customHeight="1" x14ac:dyDescent="0.2">
      <c r="A35" s="47" t="s">
        <v>60</v>
      </c>
      <c r="B35" s="67" t="s">
        <v>56</v>
      </c>
      <c r="C35" s="68"/>
      <c r="D35" s="69"/>
      <c r="J35" s="70" t="s">
        <v>26</v>
      </c>
      <c r="K35" s="71"/>
      <c r="L35" s="76"/>
      <c r="M35" s="77"/>
      <c r="N35" s="77"/>
      <c r="O35" s="78"/>
    </row>
    <row r="36" spans="1:15" ht="15.75" x14ac:dyDescent="0.2">
      <c r="A36" s="85" t="str">
        <f>CONCATENATE("Percentage van de ",$A$2)</f>
        <v>Percentage van de Aanneemsom</v>
      </c>
      <c r="B36" s="86"/>
      <c r="C36" s="21">
        <v>0.15</v>
      </c>
      <c r="D36" s="50"/>
      <c r="J36" s="72"/>
      <c r="K36" s="73"/>
      <c r="L36" s="79"/>
      <c r="M36" s="80"/>
      <c r="N36" s="80"/>
      <c r="O36" s="81"/>
    </row>
    <row r="37" spans="1:15" x14ac:dyDescent="0.2">
      <c r="A37" s="55" t="s">
        <v>19</v>
      </c>
      <c r="B37" s="56">
        <f>$B$2*C36</f>
        <v>0</v>
      </c>
      <c r="D37" s="52"/>
      <c r="J37" s="72"/>
      <c r="K37" s="73"/>
      <c r="L37" s="79"/>
      <c r="M37" s="80"/>
      <c r="N37" s="80"/>
      <c r="O37" s="81"/>
    </row>
    <row r="38" spans="1:15" ht="12.75" customHeight="1" x14ac:dyDescent="0.2">
      <c r="A38" s="87" t="s">
        <v>51</v>
      </c>
      <c r="B38" s="88"/>
      <c r="C38" s="24">
        <v>0.75</v>
      </c>
      <c r="D38" s="52"/>
      <c r="J38" s="74"/>
      <c r="K38" s="75"/>
      <c r="L38" s="82"/>
      <c r="M38" s="83"/>
      <c r="N38" s="83"/>
      <c r="O38" s="84"/>
    </row>
    <row r="39" spans="1:15" ht="29.25" customHeight="1" x14ac:dyDescent="0.2">
      <c r="A39" s="89" t="s">
        <v>52</v>
      </c>
      <c r="B39" s="90"/>
      <c r="C39" s="91" t="s">
        <v>53</v>
      </c>
      <c r="D39" s="92"/>
      <c r="J39" s="93" t="s">
        <v>27</v>
      </c>
      <c r="K39" s="94"/>
      <c r="L39" s="95"/>
      <c r="M39" s="96"/>
      <c r="N39" s="96"/>
      <c r="O39" s="97"/>
    </row>
    <row r="40" spans="1:15" ht="24" customHeight="1" thickBot="1" x14ac:dyDescent="0.25">
      <c r="A40" s="57" t="s">
        <v>54</v>
      </c>
      <c r="B40" s="25" t="s">
        <v>12</v>
      </c>
      <c r="C40" s="62">
        <f>IF(B40="Maak keuze",0,IF(B2=0,"Nog niet goed ingevuld",$B$2*B40*$C$36*(100%-((100%-B40)/(100%-$C$38)))))</f>
        <v>0</v>
      </c>
      <c r="D40" s="63"/>
      <c r="N40" s="58" t="s">
        <v>28</v>
      </c>
      <c r="O40" s="59" t="s">
        <v>68</v>
      </c>
    </row>
    <row r="41" spans="1:15" x14ac:dyDescent="0.2">
      <c r="J41" s="64" t="s">
        <v>29</v>
      </c>
      <c r="K41" s="64"/>
      <c r="L41" s="64"/>
      <c r="N41" s="60" t="s">
        <v>30</v>
      </c>
      <c r="O41" s="61">
        <v>45462</v>
      </c>
    </row>
    <row r="43" spans="1:15" ht="28.5" customHeight="1" x14ac:dyDescent="0.2">
      <c r="D43" s="65" t="s">
        <v>55</v>
      </c>
      <c r="E43" s="65"/>
      <c r="F43" s="66" t="str">
        <f>IF(OR(B2=0,N17="geen 100%",B29="Maak keuze",B40&lt;75%),"Nog niet goed ingevuld",B2-N17-C32-C40)</f>
        <v>Nog niet goed ingevuld</v>
      </c>
      <c r="G43" s="66"/>
    </row>
  </sheetData>
  <sheetProtection algorithmName="SHA-512" hashValue="/izWaSTv49kifrov0GR4hGjzk4R51IoozymrqR4n2J8rdmdsDEB5sP0Y8P94AqB8dj++GFz4VcloPP0IGBim1g==" saltValue="fMf/Jsgyq4yBODSa5IITDw==" spinCount="100000" sheet="1" selectLockedCells="1"/>
  <mergeCells count="45">
    <mergeCell ref="B1:D1"/>
    <mergeCell ref="F1:M1"/>
    <mergeCell ref="B2:C2"/>
    <mergeCell ref="A3:B3"/>
    <mergeCell ref="C4:N4"/>
    <mergeCell ref="A19:E19"/>
    <mergeCell ref="A20:E20"/>
    <mergeCell ref="L5:L6"/>
    <mergeCell ref="M5:M6"/>
    <mergeCell ref="N5:N6"/>
    <mergeCell ref="F17:L17"/>
    <mergeCell ref="B5:B6"/>
    <mergeCell ref="D5:D6"/>
    <mergeCell ref="F5:F6"/>
    <mergeCell ref="H5:H6"/>
    <mergeCell ref="J5:J6"/>
    <mergeCell ref="A21:E21"/>
    <mergeCell ref="A22:E22"/>
    <mergeCell ref="A23:E23"/>
    <mergeCell ref="B25:D25"/>
    <mergeCell ref="F25:F32"/>
    <mergeCell ref="A26:B26"/>
    <mergeCell ref="C28:D28"/>
    <mergeCell ref="A29:A30"/>
    <mergeCell ref="B29:B30"/>
    <mergeCell ref="C29:D30"/>
    <mergeCell ref="J31:K32"/>
    <mergeCell ref="L31:O32"/>
    <mergeCell ref="A32:B32"/>
    <mergeCell ref="C32:D32"/>
    <mergeCell ref="J33:K34"/>
    <mergeCell ref="L33:O34"/>
    <mergeCell ref="C40:D40"/>
    <mergeCell ref="J41:L41"/>
    <mergeCell ref="D43:E43"/>
    <mergeCell ref="F43:G43"/>
    <mergeCell ref="B35:D35"/>
    <mergeCell ref="J35:K38"/>
    <mergeCell ref="L35:O38"/>
    <mergeCell ref="A36:B36"/>
    <mergeCell ref="A38:B38"/>
    <mergeCell ref="A39:B39"/>
    <mergeCell ref="C39:D39"/>
    <mergeCell ref="J39:K39"/>
    <mergeCell ref="L39:O39"/>
  </mergeCells>
  <conditionalFormatting sqref="A1:A2">
    <cfRule type="cellIs" dxfId="25" priority="25" operator="equal">
      <formula>"Maak keuze"</formula>
    </cfRule>
  </conditionalFormatting>
  <conditionalFormatting sqref="A3">
    <cfRule type="cellIs" dxfId="24" priority="26" operator="equal">
      <formula>"Percentage van de Maak keuze"</formula>
    </cfRule>
  </conditionalFormatting>
  <conditionalFormatting sqref="A25 A32">
    <cfRule type="cellIs" dxfId="23" priority="20" operator="equal">
      <formula>"Maak keuze"</formula>
    </cfRule>
  </conditionalFormatting>
  <conditionalFormatting sqref="A35">
    <cfRule type="cellIs" dxfId="22" priority="15" operator="equal">
      <formula>"Maak keuze"</formula>
    </cfRule>
  </conditionalFormatting>
  <conditionalFormatting sqref="A36">
    <cfRule type="cellIs" dxfId="21" priority="16" operator="equal">
      <formula>"Percentage van de Maak keuze"</formula>
    </cfRule>
  </conditionalFormatting>
  <conditionalFormatting sqref="B4">
    <cfRule type="cellIs" dxfId="20" priority="28" operator="equal">
      <formula>0</formula>
    </cfRule>
  </conditionalFormatting>
  <conditionalFormatting sqref="B17">
    <cfRule type="cellIs" dxfId="19" priority="29" operator="notEqual">
      <formula>100%</formula>
    </cfRule>
  </conditionalFormatting>
  <conditionalFormatting sqref="B27">
    <cfRule type="cellIs" dxfId="18" priority="19" operator="equal">
      <formula>0</formula>
    </cfRule>
  </conditionalFormatting>
  <conditionalFormatting sqref="B37">
    <cfRule type="cellIs" dxfId="17" priority="14" operator="equal">
      <formula>0</formula>
    </cfRule>
  </conditionalFormatting>
  <conditionalFormatting sqref="C3">
    <cfRule type="cellIs" dxfId="16" priority="27" operator="equal">
      <formula>0</formula>
    </cfRule>
  </conditionalFormatting>
  <conditionalFormatting sqref="C26">
    <cfRule type="cellIs" dxfId="15" priority="18" operator="equal">
      <formula>0</formula>
    </cfRule>
  </conditionalFormatting>
  <conditionalFormatting sqref="C32">
    <cfRule type="cellIs" dxfId="14" priority="21" operator="equal">
      <formula>"Nog niet goed ingevuld"</formula>
    </cfRule>
  </conditionalFormatting>
  <conditionalFormatting sqref="C36">
    <cfRule type="cellIs" dxfId="13" priority="17" operator="equal">
      <formula>0</formula>
    </cfRule>
  </conditionalFormatting>
  <conditionalFormatting sqref="C38">
    <cfRule type="cellIs" dxfId="12" priority="10" operator="equal">
      <formula>0</formula>
    </cfRule>
  </conditionalFormatting>
  <conditionalFormatting sqref="C40">
    <cfRule type="expression" dxfId="11" priority="9">
      <formula>B40="Maak keuze"</formula>
    </cfRule>
    <cfRule type="cellIs" dxfId="10" priority="13" operator="equal">
      <formula>"Nog niet goed ingevuld"</formula>
    </cfRule>
  </conditionalFormatting>
  <conditionalFormatting sqref="C29:D30">
    <cfRule type="expression" dxfId="9" priority="22">
      <formula>B29="Maak keuze"</formula>
    </cfRule>
  </conditionalFormatting>
  <conditionalFormatting sqref="D43">
    <cfRule type="cellIs" dxfId="8" priority="11" operator="equal">
      <formula>"Maak keuze"</formula>
    </cfRule>
  </conditionalFormatting>
  <conditionalFormatting sqref="F43">
    <cfRule type="cellIs" dxfId="7" priority="12" operator="equal">
      <formula>"Nog niet goed ingevuld"</formula>
    </cfRule>
  </conditionalFormatting>
  <conditionalFormatting sqref="N7:N17">
    <cfRule type="cellIs" dxfId="6" priority="5" operator="equal">
      <formula>"geen 100%"</formula>
    </cfRule>
  </conditionalFormatting>
  <conditionalFormatting sqref="N17">
    <cfRule type="cellIs" dxfId="5" priority="30" operator="equal">
      <formula>"Maak keuze invullen"</formula>
    </cfRule>
    <cfRule type="cellIs" dxfId="4" priority="31" operator="equal">
      <formula>"aanneemsom invullen"</formula>
    </cfRule>
    <cfRule type="cellIs" dxfId="3" priority="32" operator="equal">
      <formula>"inschrijfsom invullen"</formula>
    </cfRule>
    <cfRule type="cellIs" dxfId="2" priority="33" operator="equal">
      <formula>"totaalprijs invullen"</formula>
    </cfRule>
  </conditionalFormatting>
  <dataValidations count="5">
    <dataValidation type="list" allowBlank="1" showInputMessage="1" showErrorMessage="1" sqref="A32:B32" xr:uid="{2F37BFA2-8EBD-44F1-8D71-2AB565BAC0EA}">
      <formula1>"Maak keuze,Totaal fictieve korting voor K.1,Totaal fictieve korting voor K.2,Totaal fictieve korting voor K.3,Totaal fictieve korting voor K.4,Totaal fictieve korting voor K.5,Totaal fictieve korting voor K.6"</formula1>
    </dataValidation>
    <dataValidation type="list" allowBlank="1" showInputMessage="1" showErrorMessage="1" sqref="B29:B30" xr:uid="{5755EBB5-BE5C-4AFF-8693-B4F7ABB2DF28}">
      <formula1>"Maak keuze,5,4,3,2,1,Geen certificaat"</formula1>
    </dataValidation>
    <dataValidation type="list" allowBlank="1" showInputMessage="1" showErrorMessage="1" sqref="A1 A25 A35" xr:uid="{FE985D90-29D9-4783-A853-D925D33A94BA}">
      <formula1>"Maak keuze,K.1,K.2,K.3,K.4,K.5,K.6,K.1a,K.1b,K.2a,K.2b,K.3a,K.3b,K.4a,K.4b,K.5a,K.5b,K.6a,K.6b,"</formula1>
    </dataValidation>
    <dataValidation type="list" allowBlank="1" showInputMessage="1" showErrorMessage="1" sqref="A2" xr:uid="{C87131AF-BD91-4E03-994C-A103739DD666}">
      <formula1>"Maak keuze,Aanneemsom,Inschrijfsom,Totaalprijs"</formula1>
    </dataValidation>
    <dataValidation type="list" allowBlank="1" showInputMessage="1" showErrorMessage="1" error="Percentage voldoet niet aan de eisen" sqref="B40" xr:uid="{CB3D0F2A-512A-4AC5-9E17-075F1902A8AB}">
      <formula1>"Maak keuze,75%,76%,77%,78%,79%,80%,81%,82%,83%,84%,85%,86%,87%,88%,89%,90%,91%,92%,93%,94%,95%,96%,97%,98%,99%,100%"</formula1>
    </dataValidation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0228F-44C3-4FA5-B7CF-7F50FB553197}">
  <sheetPr>
    <pageSetUpPr fitToPage="1"/>
  </sheetPr>
  <dimension ref="A1:N24"/>
  <sheetViews>
    <sheetView workbookViewId="0">
      <selection activeCell="C6" sqref="C6"/>
    </sheetView>
  </sheetViews>
  <sheetFormatPr defaultRowHeight="12.75" x14ac:dyDescent="0.2"/>
  <cols>
    <col min="1" max="1" width="25" bestFit="1" customWidth="1"/>
    <col min="2" max="2" width="12.28515625" bestFit="1" customWidth="1"/>
    <col min="3" max="3" width="11" bestFit="1" customWidth="1"/>
    <col min="4" max="4" width="10.85546875" bestFit="1" customWidth="1"/>
    <col min="5" max="5" width="11.5703125" bestFit="1" customWidth="1"/>
    <col min="6" max="6" width="10.85546875" bestFit="1" customWidth="1"/>
    <col min="7" max="7" width="11.85546875" customWidth="1"/>
    <col min="8" max="8" width="8" bestFit="1" customWidth="1"/>
    <col min="9" max="9" width="9.85546875" bestFit="1" customWidth="1"/>
    <col min="10" max="10" width="8" bestFit="1" customWidth="1"/>
    <col min="11" max="11" width="11.5703125" bestFit="1" customWidth="1"/>
    <col min="12" max="12" width="8" bestFit="1" customWidth="1"/>
    <col min="13" max="13" width="14" bestFit="1" customWidth="1"/>
    <col min="14" max="14" width="12.85546875" bestFit="1" customWidth="1"/>
  </cols>
  <sheetData>
    <row r="1" spans="1:14" ht="15.75" x14ac:dyDescent="0.2">
      <c r="A1" s="133" t="s">
        <v>34</v>
      </c>
      <c r="B1" s="134"/>
      <c r="C1" s="7"/>
    </row>
    <row r="2" spans="1:14" x14ac:dyDescent="0.2">
      <c r="A2" s="8" t="s">
        <v>19</v>
      </c>
      <c r="B2" s="16">
        <v>10000</v>
      </c>
      <c r="C2" s="6"/>
      <c r="D2" s="9"/>
    </row>
    <row r="3" spans="1:14" x14ac:dyDescent="0.2">
      <c r="A3" s="10"/>
      <c r="C3" s="135" t="s">
        <v>32</v>
      </c>
      <c r="D3" s="136"/>
      <c r="E3" s="136"/>
      <c r="F3" s="136"/>
      <c r="G3" s="136"/>
      <c r="H3" s="136"/>
      <c r="I3" s="136"/>
      <c r="J3" s="136"/>
      <c r="K3" s="136"/>
      <c r="L3" s="11"/>
    </row>
    <row r="4" spans="1:14" ht="38.25" x14ac:dyDescent="0.2">
      <c r="B4" s="137" t="s">
        <v>0</v>
      </c>
      <c r="C4" s="5" t="s">
        <v>1</v>
      </c>
      <c r="D4" s="139" t="s">
        <v>20</v>
      </c>
      <c r="E4" s="5" t="s">
        <v>5</v>
      </c>
      <c r="F4" s="139" t="s">
        <v>20</v>
      </c>
      <c r="G4" s="5" t="s">
        <v>4</v>
      </c>
      <c r="H4" s="139" t="s">
        <v>20</v>
      </c>
      <c r="I4" s="5" t="s">
        <v>6</v>
      </c>
      <c r="J4" s="139" t="s">
        <v>20</v>
      </c>
      <c r="K4" s="5" t="s">
        <v>35</v>
      </c>
      <c r="L4" s="139" t="s">
        <v>20</v>
      </c>
      <c r="M4" s="137" t="s">
        <v>21</v>
      </c>
    </row>
    <row r="5" spans="1:14" x14ac:dyDescent="0.2">
      <c r="B5" s="138"/>
      <c r="C5" s="19">
        <v>1</v>
      </c>
      <c r="D5" s="140"/>
      <c r="E5" s="19">
        <v>0.75</v>
      </c>
      <c r="F5" s="140"/>
      <c r="G5" s="19">
        <v>0.5</v>
      </c>
      <c r="H5" s="140"/>
      <c r="I5" s="19">
        <v>0.25</v>
      </c>
      <c r="J5" s="140"/>
      <c r="K5" s="19">
        <v>0</v>
      </c>
      <c r="L5" s="140"/>
      <c r="M5" s="138"/>
    </row>
    <row r="6" spans="1:14" x14ac:dyDescent="0.2">
      <c r="A6" s="17" t="s">
        <v>13</v>
      </c>
      <c r="B6" s="18">
        <v>0.25</v>
      </c>
      <c r="C6" s="3">
        <v>0.8</v>
      </c>
      <c r="D6" s="13">
        <f t="shared" ref="D6:F10" si="0">C6*C$5*$B$2*$B6</f>
        <v>2000</v>
      </c>
      <c r="E6" s="3">
        <v>0</v>
      </c>
      <c r="F6" s="13">
        <f t="shared" si="0"/>
        <v>0</v>
      </c>
      <c r="G6" s="3">
        <v>0</v>
      </c>
      <c r="H6" s="13">
        <f t="shared" ref="H6:H10" si="1">G6*G$5*$B$2*$B6</f>
        <v>0</v>
      </c>
      <c r="I6" s="3">
        <v>0</v>
      </c>
      <c r="J6" s="13">
        <f t="shared" ref="J6:J10" si="2">I6*I$5*$B$2*$B6</f>
        <v>0</v>
      </c>
      <c r="K6" s="3">
        <v>0.2</v>
      </c>
      <c r="L6" s="13">
        <f t="shared" ref="L6:L10" si="3">K6*K$5*$B$2*$B6</f>
        <v>0</v>
      </c>
      <c r="M6" s="14">
        <f>IF(N6="geen 100%","geen 100%",SUM(D6+F6+H6+J6+L6))</f>
        <v>2000</v>
      </c>
      <c r="N6" s="1" t="str">
        <f t="shared" ref="N6:N10" si="4">IF(SUM(C6+E6+G6+I6+K6)&lt;&gt;100%,"geen 100%","100% ingevuld")</f>
        <v>100% ingevuld</v>
      </c>
    </row>
    <row r="7" spans="1:14" x14ac:dyDescent="0.2">
      <c r="A7" s="17" t="s">
        <v>14</v>
      </c>
      <c r="B7" s="18">
        <v>0.25</v>
      </c>
      <c r="C7" s="3">
        <v>0.7</v>
      </c>
      <c r="D7" s="13">
        <f t="shared" si="0"/>
        <v>1750</v>
      </c>
      <c r="E7" s="3">
        <v>0</v>
      </c>
      <c r="F7" s="13">
        <f t="shared" si="0"/>
        <v>0</v>
      </c>
      <c r="G7" s="3">
        <v>0</v>
      </c>
      <c r="H7" s="13">
        <f t="shared" si="1"/>
        <v>0</v>
      </c>
      <c r="I7" s="3">
        <v>0</v>
      </c>
      <c r="J7" s="13">
        <f t="shared" si="2"/>
        <v>0</v>
      </c>
      <c r="K7" s="3">
        <v>0.3</v>
      </c>
      <c r="L7" s="13">
        <f t="shared" si="3"/>
        <v>0</v>
      </c>
      <c r="M7" s="14">
        <f t="shared" ref="M7:M10" si="5">IF(N7="geen 100%","geen 100%",SUM(D7+F7+H7+J7+L7))</f>
        <v>1750</v>
      </c>
      <c r="N7" s="1" t="str">
        <f t="shared" si="4"/>
        <v>100% ingevuld</v>
      </c>
    </row>
    <row r="8" spans="1:14" x14ac:dyDescent="0.2">
      <c r="A8" s="17" t="s">
        <v>15</v>
      </c>
      <c r="B8" s="18">
        <v>0.25</v>
      </c>
      <c r="C8" s="3">
        <v>0</v>
      </c>
      <c r="D8" s="13">
        <f t="shared" si="0"/>
        <v>0</v>
      </c>
      <c r="E8" s="3">
        <v>1</v>
      </c>
      <c r="F8" s="13">
        <f t="shared" si="0"/>
        <v>1875</v>
      </c>
      <c r="G8" s="3">
        <v>0</v>
      </c>
      <c r="H8" s="13">
        <f t="shared" si="1"/>
        <v>0</v>
      </c>
      <c r="I8" s="3">
        <v>0</v>
      </c>
      <c r="J8" s="13">
        <f t="shared" si="2"/>
        <v>0</v>
      </c>
      <c r="K8" s="3">
        <v>0</v>
      </c>
      <c r="L8" s="13">
        <f t="shared" si="3"/>
        <v>0</v>
      </c>
      <c r="M8" s="14">
        <f t="shared" si="5"/>
        <v>1875</v>
      </c>
      <c r="N8" s="1" t="str">
        <f t="shared" si="4"/>
        <v>100% ingevuld</v>
      </c>
    </row>
    <row r="9" spans="1:14" x14ac:dyDescent="0.2">
      <c r="A9" s="17" t="s">
        <v>16</v>
      </c>
      <c r="B9" s="18">
        <v>0.15</v>
      </c>
      <c r="C9" s="3">
        <v>0</v>
      </c>
      <c r="D9" s="13">
        <f t="shared" si="0"/>
        <v>0</v>
      </c>
      <c r="E9" s="3">
        <v>0</v>
      </c>
      <c r="F9" s="13">
        <f t="shared" si="0"/>
        <v>0</v>
      </c>
      <c r="G9" s="3">
        <v>0</v>
      </c>
      <c r="H9" s="13">
        <f t="shared" si="1"/>
        <v>0</v>
      </c>
      <c r="I9" s="3">
        <v>0</v>
      </c>
      <c r="J9" s="13">
        <f t="shared" si="2"/>
        <v>0</v>
      </c>
      <c r="K9" s="3">
        <v>1</v>
      </c>
      <c r="L9" s="13">
        <f t="shared" si="3"/>
        <v>0</v>
      </c>
      <c r="M9" s="14">
        <f t="shared" si="5"/>
        <v>0</v>
      </c>
      <c r="N9" s="1" t="str">
        <f t="shared" si="4"/>
        <v>100% ingevuld</v>
      </c>
    </row>
    <row r="10" spans="1:14" x14ac:dyDescent="0.2">
      <c r="A10" s="17" t="s">
        <v>17</v>
      </c>
      <c r="B10" s="18">
        <v>0.1</v>
      </c>
      <c r="C10" s="3">
        <v>0</v>
      </c>
      <c r="D10" s="13">
        <f t="shared" si="0"/>
        <v>0</v>
      </c>
      <c r="E10" s="3">
        <v>0</v>
      </c>
      <c r="F10" s="13">
        <f t="shared" si="0"/>
        <v>0</v>
      </c>
      <c r="G10" s="3">
        <v>0</v>
      </c>
      <c r="H10" s="13">
        <f t="shared" si="1"/>
        <v>0</v>
      </c>
      <c r="I10" s="3">
        <v>0</v>
      </c>
      <c r="J10" s="13">
        <f t="shared" si="2"/>
        <v>0</v>
      </c>
      <c r="K10" s="3">
        <v>1</v>
      </c>
      <c r="L10" s="13">
        <f t="shared" si="3"/>
        <v>0</v>
      </c>
      <c r="M10" s="14">
        <f t="shared" si="5"/>
        <v>0</v>
      </c>
      <c r="N10" s="1" t="str">
        <f t="shared" si="4"/>
        <v>100% ingevuld</v>
      </c>
    </row>
    <row r="11" spans="1:14" ht="15.75" x14ac:dyDescent="0.25">
      <c r="A11" s="4" t="s">
        <v>9</v>
      </c>
      <c r="B11" s="2">
        <f>SUM(B6:B10)</f>
        <v>1</v>
      </c>
      <c r="H11" s="141" t="s">
        <v>22</v>
      </c>
      <c r="I11" s="141"/>
      <c r="J11" s="141"/>
      <c r="K11" s="141"/>
      <c r="L11" s="141"/>
      <c r="M11" s="15">
        <f>IF(N11="geen 100%","geen 100%",SUM(M6:M10))</f>
        <v>5625</v>
      </c>
      <c r="N11" s="1" t="str">
        <f>IF(OR(N6="geen 100%",N7="geen 100%",N8="geen 100%",N9="geen 100%",N10="geen 100%"),"geen 100%","100% ingevuld")</f>
        <v>100% ingevuld</v>
      </c>
    </row>
    <row r="12" spans="1:14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spans="1:14" x14ac:dyDescent="0.2">
      <c r="A13" s="10"/>
      <c r="C13" s="136" t="s">
        <v>33</v>
      </c>
      <c r="D13" s="136"/>
      <c r="E13" s="136"/>
      <c r="F13" s="136"/>
      <c r="G13" s="136"/>
      <c r="H13" s="136"/>
      <c r="I13" s="136"/>
      <c r="J13" s="136"/>
      <c r="K13" s="136"/>
      <c r="L13" s="11"/>
    </row>
    <row r="14" spans="1:14" ht="38.25" x14ac:dyDescent="0.2">
      <c r="B14" s="137" t="s">
        <v>0</v>
      </c>
      <c r="C14" s="5" t="s">
        <v>1</v>
      </c>
      <c r="D14" s="139" t="s">
        <v>20</v>
      </c>
      <c r="E14" s="5" t="s">
        <v>5</v>
      </c>
      <c r="F14" s="139" t="s">
        <v>20</v>
      </c>
      <c r="G14" s="5" t="s">
        <v>4</v>
      </c>
      <c r="H14" s="139" t="s">
        <v>20</v>
      </c>
      <c r="I14" s="5" t="s">
        <v>6</v>
      </c>
      <c r="J14" s="139" t="s">
        <v>20</v>
      </c>
      <c r="K14" s="5" t="s">
        <v>35</v>
      </c>
      <c r="L14" s="139" t="s">
        <v>20</v>
      </c>
      <c r="M14" s="137" t="s">
        <v>21</v>
      </c>
    </row>
    <row r="15" spans="1:14" x14ac:dyDescent="0.2">
      <c r="B15" s="138"/>
      <c r="C15" s="19">
        <v>1</v>
      </c>
      <c r="D15" s="140"/>
      <c r="E15" s="19">
        <v>0.75</v>
      </c>
      <c r="F15" s="140"/>
      <c r="G15" s="19">
        <v>0.5</v>
      </c>
      <c r="H15" s="140"/>
      <c r="I15" s="19">
        <v>0.25</v>
      </c>
      <c r="J15" s="140"/>
      <c r="K15" s="19">
        <v>0</v>
      </c>
      <c r="L15" s="140"/>
      <c r="M15" s="138"/>
    </row>
    <row r="16" spans="1:14" x14ac:dyDescent="0.2">
      <c r="A16" s="17" t="s">
        <v>13</v>
      </c>
      <c r="B16" s="18">
        <v>0.25</v>
      </c>
      <c r="C16" s="3">
        <v>0.5</v>
      </c>
      <c r="D16" s="13">
        <f t="shared" ref="D16:D20" si="6">C16*C$5*$B$2*$B16</f>
        <v>1250</v>
      </c>
      <c r="E16" s="3">
        <v>0</v>
      </c>
      <c r="F16" s="13">
        <f t="shared" ref="F16:F20" si="7">E16*E$5*$B$2*$B16</f>
        <v>0</v>
      </c>
      <c r="G16" s="3">
        <v>0</v>
      </c>
      <c r="H16" s="13">
        <f t="shared" ref="H16:H20" si="8">G16*G$5*$B$2*$B16</f>
        <v>0</v>
      </c>
      <c r="I16" s="3">
        <v>0</v>
      </c>
      <c r="J16" s="13">
        <f t="shared" ref="J16:J20" si="9">I16*I$5*$B$2*$B16</f>
        <v>0</v>
      </c>
      <c r="K16" s="3">
        <v>0.5</v>
      </c>
      <c r="L16" s="13">
        <f t="shared" ref="L16:L20" si="10">K16*K$5*$B$2*$B16</f>
        <v>0</v>
      </c>
      <c r="M16" s="14">
        <f>IF(N16="geen 100%","geen 100%",SUM(D16+F16+H16+J16+L16))</f>
        <v>1250</v>
      </c>
      <c r="N16" s="1" t="str">
        <f t="shared" ref="N16:N20" si="11">IF(SUM(C16+E16+G16+I16+K16)&lt;&gt;100%,"geen 100%","100% ingevuld")</f>
        <v>100% ingevuld</v>
      </c>
    </row>
    <row r="17" spans="1:14" x14ac:dyDescent="0.2">
      <c r="A17" s="17" t="s">
        <v>14</v>
      </c>
      <c r="B17" s="18">
        <v>0.25</v>
      </c>
      <c r="C17" s="3">
        <v>0.4</v>
      </c>
      <c r="D17" s="13">
        <f t="shared" si="6"/>
        <v>1000</v>
      </c>
      <c r="E17" s="3">
        <v>0</v>
      </c>
      <c r="F17" s="13">
        <f t="shared" si="7"/>
        <v>0</v>
      </c>
      <c r="G17" s="3">
        <v>0</v>
      </c>
      <c r="H17" s="13">
        <f t="shared" si="8"/>
        <v>0</v>
      </c>
      <c r="I17" s="3">
        <v>0</v>
      </c>
      <c r="J17" s="13">
        <f t="shared" si="9"/>
        <v>0</v>
      </c>
      <c r="K17" s="3">
        <v>0.6</v>
      </c>
      <c r="L17" s="13">
        <f t="shared" si="10"/>
        <v>0</v>
      </c>
      <c r="M17" s="14">
        <f t="shared" ref="M17:M20" si="12">IF(N17="geen 100%","geen 100%",SUM(D17+F17+H17+J17+L17))</f>
        <v>1000</v>
      </c>
      <c r="N17" s="1" t="str">
        <f t="shared" si="11"/>
        <v>100% ingevuld</v>
      </c>
    </row>
    <row r="18" spans="1:14" x14ac:dyDescent="0.2">
      <c r="A18" s="17" t="s">
        <v>15</v>
      </c>
      <c r="B18" s="18">
        <v>0.25</v>
      </c>
      <c r="C18" s="3">
        <v>0</v>
      </c>
      <c r="D18" s="13">
        <f t="shared" si="6"/>
        <v>0</v>
      </c>
      <c r="E18" s="3">
        <v>1</v>
      </c>
      <c r="F18" s="13">
        <f t="shared" si="7"/>
        <v>1875</v>
      </c>
      <c r="G18" s="3">
        <v>0</v>
      </c>
      <c r="H18" s="13">
        <f t="shared" si="8"/>
        <v>0</v>
      </c>
      <c r="I18" s="3">
        <v>0</v>
      </c>
      <c r="J18" s="13">
        <f t="shared" si="9"/>
        <v>0</v>
      </c>
      <c r="K18" s="3">
        <v>0</v>
      </c>
      <c r="L18" s="13">
        <f t="shared" si="10"/>
        <v>0</v>
      </c>
      <c r="M18" s="14">
        <f t="shared" si="12"/>
        <v>1875</v>
      </c>
      <c r="N18" s="1" t="str">
        <f t="shared" si="11"/>
        <v>100% ingevuld</v>
      </c>
    </row>
    <row r="19" spans="1:14" x14ac:dyDescent="0.2">
      <c r="A19" s="17" t="s">
        <v>16</v>
      </c>
      <c r="B19" s="18">
        <v>0.15</v>
      </c>
      <c r="C19" s="3">
        <v>0</v>
      </c>
      <c r="D19" s="13">
        <f t="shared" si="6"/>
        <v>0</v>
      </c>
      <c r="E19" s="3">
        <v>0</v>
      </c>
      <c r="F19" s="13">
        <f t="shared" si="7"/>
        <v>0</v>
      </c>
      <c r="G19" s="3">
        <v>0</v>
      </c>
      <c r="H19" s="13">
        <f t="shared" si="8"/>
        <v>0</v>
      </c>
      <c r="I19" s="3">
        <v>0</v>
      </c>
      <c r="J19" s="13">
        <f t="shared" si="9"/>
        <v>0</v>
      </c>
      <c r="K19" s="3">
        <v>1</v>
      </c>
      <c r="L19" s="13">
        <f t="shared" si="10"/>
        <v>0</v>
      </c>
      <c r="M19" s="14">
        <f t="shared" si="12"/>
        <v>0</v>
      </c>
      <c r="N19" s="1" t="str">
        <f t="shared" si="11"/>
        <v>100% ingevuld</v>
      </c>
    </row>
    <row r="20" spans="1:14" x14ac:dyDescent="0.2">
      <c r="A20" s="17" t="s">
        <v>17</v>
      </c>
      <c r="B20" s="18">
        <v>0.1</v>
      </c>
      <c r="C20" s="3">
        <v>0</v>
      </c>
      <c r="D20" s="13">
        <f t="shared" si="6"/>
        <v>0</v>
      </c>
      <c r="E20" s="3">
        <v>0</v>
      </c>
      <c r="F20" s="13">
        <f t="shared" si="7"/>
        <v>0</v>
      </c>
      <c r="G20" s="3">
        <v>0</v>
      </c>
      <c r="H20" s="13">
        <f t="shared" si="8"/>
        <v>0</v>
      </c>
      <c r="I20" s="3">
        <v>0</v>
      </c>
      <c r="J20" s="13">
        <f t="shared" si="9"/>
        <v>0</v>
      </c>
      <c r="K20" s="3">
        <v>1</v>
      </c>
      <c r="L20" s="13">
        <f t="shared" si="10"/>
        <v>0</v>
      </c>
      <c r="M20" s="14">
        <f t="shared" si="12"/>
        <v>0</v>
      </c>
      <c r="N20" s="1" t="str">
        <f t="shared" si="11"/>
        <v>100% ingevuld</v>
      </c>
    </row>
    <row r="21" spans="1:14" ht="15.75" x14ac:dyDescent="0.25">
      <c r="A21" s="4" t="s">
        <v>9</v>
      </c>
      <c r="B21" s="2">
        <f>SUM(B16:B20)</f>
        <v>1</v>
      </c>
      <c r="H21" s="141" t="s">
        <v>22</v>
      </c>
      <c r="I21" s="141"/>
      <c r="J21" s="141"/>
      <c r="K21" s="141"/>
      <c r="L21" s="141"/>
      <c r="M21" s="15">
        <f>IF(N21="geen 100%","geen 100%",SUM(M16:M20))</f>
        <v>4125</v>
      </c>
      <c r="N21" s="1" t="str">
        <f>IF(OR(N16="geen 100%",N17="geen 100%",N18="geen 100%",N19="geen 100%",N20="geen 100%"),"geen 100%","100% ingevuld")</f>
        <v>100% ingevuld</v>
      </c>
    </row>
    <row r="24" spans="1:14" x14ac:dyDescent="0.2">
      <c r="M24" s="20">
        <f>M21-M11</f>
        <v>-1500</v>
      </c>
    </row>
  </sheetData>
  <sheetProtection sheet="1" selectLockedCells="1"/>
  <mergeCells count="19">
    <mergeCell ref="H21:L21"/>
    <mergeCell ref="C13:K13"/>
    <mergeCell ref="B14:B15"/>
    <mergeCell ref="D14:D15"/>
    <mergeCell ref="F14:F15"/>
    <mergeCell ref="H14:H15"/>
    <mergeCell ref="L4:L5"/>
    <mergeCell ref="J14:J15"/>
    <mergeCell ref="L14:L15"/>
    <mergeCell ref="M4:M5"/>
    <mergeCell ref="H11:L11"/>
    <mergeCell ref="M14:M15"/>
    <mergeCell ref="A1:B1"/>
    <mergeCell ref="C3:K3"/>
    <mergeCell ref="B4:B5"/>
    <mergeCell ref="D4:D5"/>
    <mergeCell ref="F4:F5"/>
    <mergeCell ref="H4:H5"/>
    <mergeCell ref="J4:J5"/>
  </mergeCells>
  <conditionalFormatting sqref="M6:M11">
    <cfRule type="cellIs" dxfId="1" priority="4" operator="equal">
      <formula>"geen 100%"</formula>
    </cfRule>
  </conditionalFormatting>
  <conditionalFormatting sqref="M16:M21">
    <cfRule type="cellIs" dxfId="0" priority="1" operator="equal">
      <formula>"geen 100%"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GOW__-DM-CO2-PM__eenmalig (%)</vt:lpstr>
      <vt:lpstr>K.4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Bolt, Dick</dc:creator>
  <cp:lastModifiedBy>Hardeman, Simone</cp:lastModifiedBy>
  <cp:lastPrinted>2021-02-16T11:30:59Z</cp:lastPrinted>
  <dcterms:created xsi:type="dcterms:W3CDTF">2020-03-03T07:56:04Z</dcterms:created>
  <dcterms:modified xsi:type="dcterms:W3CDTF">2024-06-19T14:13:44Z</dcterms:modified>
</cp:coreProperties>
</file>